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60" tabRatio="493" firstSheet="1" activeTab="1"/>
  </bookViews>
  <sheets>
    <sheet name="PLAN DE ACCION" sheetId="1" state="hidden" r:id="rId1"/>
    <sheet name="SEG_PA_CORPOCULTURA_1T_2022" sheetId="2" r:id="rId2"/>
    <sheet name="Hoja2" sheetId="3" state="hidden" r:id="rId3"/>
  </sheets>
  <definedNames>
    <definedName name="_xlnm._FilterDatabase" localSheetId="0" hidden="1">'PLAN DE ACCION'!$A$10:$U$34</definedName>
    <definedName name="_xlfn.AGGREGATE" hidden="1">#NAME?</definedName>
    <definedName name="_xlnm.Print_Area" localSheetId="0">'PLAN DE ACCION'!$A$1:$U$45</definedName>
    <definedName name="_xlnm.Print_Area" localSheetId="1">'SEG_PA_CORPOCULTURA_1T_2022'!$A$1:$AC$61</definedName>
    <definedName name="_xlnm.Print_Titles" localSheetId="0">'PLAN DE ACCION'!$1:$10</definedName>
    <definedName name="_xlnm.Print_Titles" localSheetId="1">'SEG_PA_CORPOCULTURA_1T_2022'!$1:$10</definedName>
  </definedNames>
  <calcPr fullCalcOnLoad="1"/>
</workbook>
</file>

<file path=xl/sharedStrings.xml><?xml version="1.0" encoding="utf-8"?>
<sst xmlns="http://schemas.openxmlformats.org/spreadsheetml/2006/main" count="930" uniqueCount="242">
  <si>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</si>
  <si>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</si>
  <si>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</si>
  <si>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</si>
  <si>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</si>
  <si>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</si>
  <si>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</si>
  <si>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</si>
  <si>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</si>
  <si>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</si>
  <si>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</si>
  <si>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</si>
  <si>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</si>
  <si>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</si>
  <si>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</si>
  <si>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</si>
  <si>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</si>
  <si>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</si>
  <si>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</si>
  <si>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</si>
  <si>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</si>
  <si>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</si>
  <si>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</si>
  <si>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</si>
  <si>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</si>
  <si>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</si>
  <si>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</si>
  <si>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</si>
  <si>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</si>
  <si>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</si>
  <si>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</si>
  <si>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</si>
  <si>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</si>
  <si>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</si>
  <si>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</si>
  <si>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</si>
  <si>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</si>
  <si>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</si>
  <si>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</si>
  <si>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4.3.CORPOCULTURA</t>
    </r>
  </si>
  <si>
    <t>SOCIAL Y COMUNITARIO: "Un compromiso cuyabro"</t>
  </si>
  <si>
    <t>Cultura</t>
  </si>
  <si>
    <t>Bienes y manifestaciones del patrimonio cultural reconocidos y protegidos</t>
  </si>
  <si>
    <t>Gestión, Protección y Salvaguardia del Patrimonio Cuyabro</t>
  </si>
  <si>
    <t>Servicio de salvaguarda al patrimonio Material e Inmaterial: Conservación, Apropiación y Promoción</t>
  </si>
  <si>
    <t>Procesos de salvaguarda efectiva del patrimonio manterial e inmaterial realizados</t>
  </si>
  <si>
    <t>Personas vinculadas a procesos de formación de cultural y artística</t>
  </si>
  <si>
    <t>S.D.</t>
  </si>
  <si>
    <t>Promoción y acceso efectivo a procesos culturales y artísticos a través de Formación Cultural Pa'Todos</t>
  </si>
  <si>
    <t>Servicio de educación informal al sector cultural: Procesos de capacitación para la gestión cultural y la creación artística</t>
  </si>
  <si>
    <t>Creadores de contenidos y gestores culturales capacitados</t>
  </si>
  <si>
    <t>Servicio de educación informal en áreas artísticas y culturales a través de escuelas de formación artística</t>
  </si>
  <si>
    <t>Cursos realizados</t>
  </si>
  <si>
    <t>Servicio de educación informal al sector cultural a través de la formación comunitaria en artes, oficios y cultura.</t>
  </si>
  <si>
    <t>Personas capacitadas</t>
  </si>
  <si>
    <t>Acceso de la población de Armenia a espacios culturales</t>
  </si>
  <si>
    <t>Promoción y acceso efectivo a procesos culturales y artísticos a través de La Cultura se Mueve en Armenia</t>
  </si>
  <si>
    <t>Servicio de mantenimiento de infraestructura cultural</t>
  </si>
  <si>
    <t>Infraestructura cultural intervenida</t>
  </si>
  <si>
    <t>Servicio de circulación artística y cultural - Arte y Cultura Pa' Todos</t>
  </si>
  <si>
    <t>Contenidos culturales  en circulación</t>
  </si>
  <si>
    <t>Promoción de actividades culturales para el rescate de la identidad y los valores cuyabros</t>
  </si>
  <si>
    <t>Actividades culturales para la promoción de la cultura cuaybra realizadas</t>
  </si>
  <si>
    <t>Fortalecimiento de la gestión y dirección del Sector Cultural y la Economía Naranja</t>
  </si>
  <si>
    <t>Documentos de lineamientos técnicos de la caracterización del sector cultural y su cadena de valor</t>
  </si>
  <si>
    <t>Documentos de lineamientos técnicos realizados</t>
  </si>
  <si>
    <t>Delimitación de un Área de Desarrollo Naranja a través de un acto administrativo</t>
  </si>
  <si>
    <t>Actos administrativos elaborados</t>
  </si>
  <si>
    <t>Formulación y Actualización de Documentos de planeación cultural y turística - Armenia: Origen y Destino Cultural</t>
  </si>
  <si>
    <t>Documentos de planeación realizados</t>
  </si>
  <si>
    <t>Programas de apoyo financiero al sector artístico y cultural de Armenia</t>
  </si>
  <si>
    <t>Estímulos otorgados - Proyectos financiados</t>
  </si>
  <si>
    <t>Personas lectoras</t>
  </si>
  <si>
    <t>Promoción y acceso efectivo a procesos culturales y artísticos a través del fortalecimiento de la Biblioteca Pública Municipal de Todos y Pa'Todos</t>
  </si>
  <si>
    <t>Dotación de la Biblioteca Pública Municipal de Armenia</t>
  </si>
  <si>
    <t>Materiales de lectura disponibles en bibliotecas públicas y espacios no convencionales</t>
  </si>
  <si>
    <t xml:space="preserve">Promoción y acceso efectivo a procesos culturales y artísticos a través del fortalecimiento de la Biblioteca Pública Municipal de Todos y Pa'Todos </t>
  </si>
  <si>
    <t>Desarrollo de estrategias de promoción de la lectura y la escritura</t>
  </si>
  <si>
    <t>Servicios bibliotecarios con programa de extensión (espacios no convencionales y zona rural)</t>
  </si>
  <si>
    <t>Usuarios atendidos</t>
  </si>
  <si>
    <t>ECONÓMICO Y COMPETITIVIDAD: "Por Armenia Podemos"</t>
  </si>
  <si>
    <t>8, 11</t>
  </si>
  <si>
    <t>Crecimiento real de los últimos cuatros años del valor agregado de los sectores de la economía naranja </t>
  </si>
  <si>
    <t>Promoción y acceso efectivo a procesos culturales y artísticos a través de la promoción de Armenia como Territorio Cultural y Turístico</t>
  </si>
  <si>
    <t>Servicios de información cultural y turística implementados - Portafolio Cultura Pa' Todos</t>
  </si>
  <si>
    <t>Disponibilidad del servicio</t>
  </si>
  <si>
    <t>Documentos de lineamientos técnicos para la promoción territorial de "Armenia: Origen y Destino Cultural"</t>
  </si>
  <si>
    <t xml:space="preserve">Documentos de estrategias de posicionamiento y articulación interinstitucional implementados </t>
  </si>
  <si>
    <t>Promoción de actividades culturales en la Celebración de las Fiestas Aniversarias de Armenia</t>
  </si>
  <si>
    <t>Eventos de promoción de actividades culturales realizados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</si>
  <si>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</si>
  <si>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</si>
  <si>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</si>
  <si>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</si>
  <si>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</si>
  <si>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</si>
  <si>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</si>
  <si>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Promoción y acceso efectivo a procesos culturales y artísticos a través de Formación Cultural </t>
  </si>
  <si>
    <t>Capacitaciones a la comunidad en areas culturales</t>
  </si>
  <si>
    <t>Promoción cultural de la ciudad de Armenia como destino turístico</t>
  </si>
  <si>
    <t>Puntos de información cultural y turistica operando</t>
  </si>
  <si>
    <t>Plan de promoción cultural y turistica elaborado</t>
  </si>
  <si>
    <t xml:space="preserve">Promoción y acceso efectivo a procesos culturales y artísticos en Armenia
</t>
  </si>
  <si>
    <t>Actividades artisticas y culturales en circulación</t>
  </si>
  <si>
    <t>Actividades de cultura ciudadana realizadas</t>
  </si>
  <si>
    <t>Infraestructura Cultural para las Artes Escenicas Intervenida</t>
  </si>
  <si>
    <t>Capacitaciones a gestores culturales y artistas realizadas</t>
  </si>
  <si>
    <t>SGP - Estampilla Procultura</t>
  </si>
  <si>
    <t>Proyectos apoyados a gestores culturales y artistas a traves de convocatorias publicas.</t>
  </si>
  <si>
    <t>Dotación de material de lectura a la Biblioteca Publica Municipal</t>
  </si>
  <si>
    <t>Cursos de promoción de lectura realizados</t>
  </si>
  <si>
    <t>Fortalecimiento Banda Sinfonica Juvenil</t>
  </si>
  <si>
    <t>Caracterización del sector cultural realizado</t>
  </si>
  <si>
    <t>Reuniones de concertación para delimitación de ADN (Area de Desarrollo Naranja)</t>
  </si>
  <si>
    <t xml:space="preserve">Promoción y acceso efectivo a procesos culturales y artísticos a través del fortalecimiento de la Biblioteca Pública Municipal </t>
  </si>
  <si>
    <t>Usuarios atendidos en servicios de extensión de la Biblioteca Publica Municipal</t>
  </si>
  <si>
    <t>Transferencia Seguridad Social y Pasivo Pensional</t>
  </si>
  <si>
    <t>Estampilla Procultura</t>
  </si>
  <si>
    <t>Recursos Propios CCT</t>
  </si>
  <si>
    <t>05453420_1
05453420_2</t>
  </si>
  <si>
    <t>SGP - Estampilla Procultura - Recursos Propios CCT - Recursos Propios CCT -  Contribucion Parafiscal Espectaculos Publicos</t>
  </si>
  <si>
    <t>05453417_1
05453417_2
05453417_4
05453417_6
05453417_7</t>
  </si>
  <si>
    <t xml:space="preserve">
05453416_2
</t>
  </si>
  <si>
    <t xml:space="preserve">
05453418_4
</t>
  </si>
  <si>
    <t>05453419_1
05453419_2</t>
  </si>
  <si>
    <t>05453419_2</t>
  </si>
  <si>
    <t>05453421_1
05453421_2</t>
  </si>
  <si>
    <t>05453422_4
05453422_7</t>
  </si>
  <si>
    <t>Recursos Propios CCT - Recursos Propios Municipio</t>
  </si>
  <si>
    <t>Realizar eventos para la celebracion de las Fiestas Aniversarias de Armenia</t>
  </si>
  <si>
    <t>JOSE MANUEL RIOS</t>
  </si>
  <si>
    <t>Proceso de Formación Vigías del Patrimonio, Divulgación del Patrimonio Cultural, Apropiación</t>
  </si>
  <si>
    <t>Talleres de vivencia y apropiación social de saberes del PCC</t>
  </si>
  <si>
    <t>Cumplimiento del Plan Especial de Salvaguarda del Yipao</t>
  </si>
  <si>
    <t>Director(a)</t>
  </si>
  <si>
    <t xml:space="preserve"> Revisión, ajuste y actualización de la Política Pública Cultural de Armenia</t>
  </si>
  <si>
    <t>Selección de información cultural y turística de Armenia para la creación de software de información.</t>
  </si>
  <si>
    <t>Estructuración del Proyecto de Acuerdo del Programa Municipal de Concertación Cultural</t>
  </si>
  <si>
    <t>CARLOS ALBERTO GIRALDO CARDONA</t>
  </si>
  <si>
    <t>DIRECTOR CORPOCULTURA</t>
  </si>
  <si>
    <t>VIGENCIA AÑO:2021</t>
  </si>
  <si>
    <t>Servicios de información cultural actualizados - Armenia: Origen y Destino Cultural</t>
  </si>
  <si>
    <t xml:space="preserve">Sistemas de información turístico y cultural actualizados </t>
  </si>
  <si>
    <t>Convocatorias Concertación y Estimulos</t>
  </si>
  <si>
    <t>Encuentro de saberes del PCC</t>
  </si>
  <si>
    <t>Formacion de Vigias del Patrimonio</t>
  </si>
  <si>
    <t xml:space="preserve"> Acciones Pes Yipao</t>
  </si>
  <si>
    <t>Semilleros de formacion en danza, musica teatro, artes plasticas y artesanias.</t>
  </si>
  <si>
    <t>Agenda Cutural "Armenia se Mueve"</t>
  </si>
  <si>
    <t>Convocatoria recursos de LEP</t>
  </si>
  <si>
    <t>Actividades de Cultura ciudadana</t>
  </si>
  <si>
    <t>Exposiciones Plazoleta Centenario</t>
  </si>
  <si>
    <t>2.3.2.02.02.009.3302020.9112</t>
  </si>
  <si>
    <t>Capacitaciones a gestores culturales</t>
  </si>
  <si>
    <t>2.3.2.02.02.009.3301051.9112</t>
  </si>
  <si>
    <t>Prentaciones de la Banda Sinfonica Juvenil de Armenia</t>
  </si>
  <si>
    <t>2.3.2.02.02.009.3301087.9112</t>
  </si>
  <si>
    <t>Mantenimiento instrumentos Banda Sinfonica Juvenil de Armenia</t>
  </si>
  <si>
    <t>Compra de accesorios para instrumentos de la Banda Sinfonica Juvenil de Armenia</t>
  </si>
  <si>
    <t>Compra de instrumentos musicales para la Banda Sinfonica Juvenil de Armenia</t>
  </si>
  <si>
    <t>2.3.2.02.02.009.3301122.9112</t>
  </si>
  <si>
    <t>2.3.2.02.02.009.3301053.9629</t>
  </si>
  <si>
    <t>2.3.2.02.02.009.3301073.9629</t>
  </si>
  <si>
    <t>Proyecciones del Prorama Cine Bajo las Estrellas</t>
  </si>
  <si>
    <t>2.3.2.02.02.009.3301068.9623</t>
  </si>
  <si>
    <t>DIANA MARIA GIRALDO</t>
  </si>
  <si>
    <t>2.3.2.02.02.009.3301055.9112</t>
  </si>
  <si>
    <t>Software de Información Cultural</t>
  </si>
  <si>
    <t>Evaluación de Proyectos de las Convocatorias de Concertación y Estimulos</t>
  </si>
  <si>
    <t>Convocatoria BEPS y Transferencia Pasivo pensional</t>
  </si>
  <si>
    <t>Compra de material bibliografico de autores quindianos para la Biblioteca Publica Municipal</t>
  </si>
  <si>
    <t>2.3.2.02.02.009.3301098.9112</t>
  </si>
  <si>
    <t>Actividades de lectura ludica y animada</t>
  </si>
  <si>
    <t>Fortalecimiento del proyecto Cinescuela en la Biblioteca Publica Municipal</t>
  </si>
  <si>
    <t>Realización de un Encuentro literario</t>
  </si>
  <si>
    <t>Realización de una Tertulia literaria</t>
  </si>
  <si>
    <t>Realización de Estaciones literarias</t>
  </si>
  <si>
    <t>Desarrollo del programa institucional Yipao del Libro</t>
  </si>
  <si>
    <t>Desarrollo de actividades de lectura con distintas poblaciones</t>
  </si>
  <si>
    <t>Fortalecimiento a proyectos de Bibliotecas Comunitarias</t>
  </si>
  <si>
    <t>Funcionamiento de los puntos de informacion turistica</t>
  </si>
  <si>
    <t>2.3.2.02.02.009.3399063.9112</t>
  </si>
  <si>
    <t xml:space="preserve">Traslado punto de informacion </t>
  </si>
  <si>
    <t xml:space="preserve">Impresión de material promocional </t>
  </si>
  <si>
    <t>Plan de medios para las Fiestas de Armenia</t>
  </si>
  <si>
    <t>Celebración aniversaria de Armenia</t>
  </si>
  <si>
    <t>2.3.2.02.02.009.3301053.9112</t>
  </si>
  <si>
    <t>2.3.2.02.02.009.3399056.9112</t>
  </si>
  <si>
    <t>2.3.2.02.02.009.3399062.9112</t>
  </si>
  <si>
    <t>Proyecto de acuerdo Politica Publica de Cultura</t>
  </si>
  <si>
    <t>VIGENCIA AÑO:2022</t>
  </si>
  <si>
    <t>2.3.2.02.02.009.3399053.9112</t>
  </si>
  <si>
    <t>Caracterización del sector cultural</t>
  </si>
  <si>
    <t>2.3.2.02.02.009.3399054.9112</t>
  </si>
  <si>
    <t>Mantenimiento, Adecuación y/o elaboración de obras de Arte Público</t>
  </si>
  <si>
    <t xml:space="preserve">SEGUIMIENTO AL PLAN DE ACCIÓN                         </t>
  </si>
  <si>
    <t>Código: R-DP-PDE-060</t>
  </si>
  <si>
    <t xml:space="preserve">Unidad Ejecutora: </t>
  </si>
  <si>
    <t>Periodo de corte:   1 de Enero al 31 de Marzo de 2022</t>
  </si>
  <si>
    <t>EFICIENCIA LOGRO Y/O ALCANCE DE LA META</t>
  </si>
  <si>
    <t xml:space="preserve">EFICACIA PRESUPUESTAL </t>
  </si>
  <si>
    <t xml:space="preserve">COBERTURA </t>
  </si>
  <si>
    <t>OBSERVACION</t>
  </si>
  <si>
    <t>INDICADOR DE PRODUCTO</t>
  </si>
  <si>
    <t>Valor de la meta del indicador de producto del proyecto a la fecha de corte</t>
  </si>
  <si>
    <t>Semáforo Alcance de la Meta:
Verde Oscuro  (100%) 
 Amarillo (25%) 
Rojo (0%)</t>
  </si>
  <si>
    <t>PRODUCTO KPT</t>
  </si>
  <si>
    <t>Recursos asignados, en pesos en el momento presupuestal (Apropiación Definitiva)</t>
  </si>
  <si>
    <t>Recursos ejecutados en pesos en el momento presupuestal (Reg. Presupuestal)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</si>
  <si>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</si>
  <si>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</si>
  <si>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</si>
  <si>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</si>
  <si>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</si>
  <si>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t>SECRETARÍA O  ENTIDAD RESPONSABLE:  4.3.CORPOCULTURA</t>
  </si>
  <si>
    <t>En proceso de contratación</t>
  </si>
  <si>
    <t>Semilleros de formación en 5 áreas artísticas, beneficiando a diferentes poblaciones de la ciudad de Armenia</t>
  </si>
  <si>
    <t>Celebración del Día Internacional del Teatro</t>
  </si>
  <si>
    <t>Camapaña de valores enfocado a niños de primera infancia.</t>
  </si>
  <si>
    <t>En programación para el segundo semestre</t>
  </si>
  <si>
    <t>Ejecutado en la vigencia 2021</t>
  </si>
  <si>
    <t>Dos estaciones literarias en los paraderos con espacio publico de Puerto Espejo y el Hospital San Juan de Dios</t>
  </si>
  <si>
    <t>El Caimo, Hojas Anchas, Comuna 9, Las Colinas, La Grecia, Villa Cristinia, Salvador Allende, Centro Versalles, Monteblanco, Rojas II, Don Bosco, La Mariela, Comuna 3</t>
  </si>
  <si>
    <t>Plazoleta Centenario y Parque Sucre</t>
  </si>
  <si>
    <t>ICBF</t>
  </si>
  <si>
    <t>Paradero Puerto Espejo y Hospital San Juan de Dios</t>
  </si>
  <si>
    <t>Biblioteca Publica Municipal</t>
  </si>
  <si>
    <t>Veredas de Armenia e Instituciones Educativas</t>
  </si>
  <si>
    <t>Biblioteca Publica Municipal, Centros Vida, Instituciones Educativas de Armenia</t>
  </si>
  <si>
    <t>Terminal de Transportes, Centro Comercial Unicentro y Plaza de Bolivar</t>
  </si>
  <si>
    <t>En planeacion para el segundo semestre</t>
  </si>
  <si>
    <t>Promoción de lectura en las comunas o zonas rurales de la ciudad.</t>
  </si>
  <si>
    <t>Promoción de lectura con diferenes poblaciones adultos mayores, niños, adolescentes, jovenes.</t>
  </si>
  <si>
    <t>Transferencia de recursos correspondientes al 20% del Pasivo Pensional del Municipio de Armenia.</t>
  </si>
  <si>
    <t>Talleres de cine comunitario en la Biblioteca Municipal</t>
  </si>
  <si>
    <t>Talleres de promoción de lectura en los paraderos.</t>
  </si>
  <si>
    <t>Apoyo para la realización de actividades de promoción de lectura en las bibliotecas comunitarias</t>
  </si>
  <si>
    <t>Barrio Santander y El Caimo</t>
  </si>
  <si>
    <t>Armenia</t>
  </si>
  <si>
    <t>Fecha: 29/12/2020</t>
  </si>
  <si>
    <t>Versión: 006</t>
  </si>
  <si>
    <t>DIRECTORA CORPOCULTURA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</si>
</sst>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"/>
    <numFmt numFmtId="179" formatCode="_-&quot;$&quot;\ * #,##0_-;\-&quot;$&quot;\ * #,##0_-;_-&quot;$&quot;\ * &quot;-&quot;??_-;_-@_-"/>
    <numFmt numFmtId="180" formatCode="_(&quot;$&quot;\ * #,##0.00_);_(&quot;$&quot;\ * \(#,##0.00\);_(&quot;$&quot;\ 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6E3BC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/>
      <right/>
      <top style="medium">
        <color rgb="FF000000"/>
      </top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>
        <color indexed="63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/>
      <top style="medium">
        <color rgb="FF000000"/>
      </top>
      <bottom>
        <color indexed="63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/>
      <right/>
      <top style="medium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0" fontId="0" fillId="0" borderId="0" applyFill="0" applyBorder="0" applyAlignment="0" applyProtection="0"/>
    <xf numFmtId="0" fontId="10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8" fillId="26" borderId="18" xfId="0" applyFont="1" applyFill="1" applyBorder="1" applyAlignment="1">
      <alignment horizontal="center" vertical="center" wrapText="1"/>
    </xf>
    <xf numFmtId="178" fontId="18" fillId="26" borderId="18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7" fillId="26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78" fontId="18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37" fillId="26" borderId="27" xfId="0" applyFont="1" applyFill="1" applyBorder="1" applyAlignment="1">
      <alignment horizontal="center" vertical="center" wrapText="1"/>
    </xf>
    <xf numFmtId="0" fontId="38" fillId="27" borderId="28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justify" vertical="center" wrapText="1"/>
    </xf>
    <xf numFmtId="9" fontId="39" fillId="0" borderId="14" xfId="0" applyNumberFormat="1" applyFont="1" applyFill="1" applyBorder="1" applyAlignment="1">
      <alignment horizontal="center" vertical="center" wrapText="1"/>
    </xf>
    <xf numFmtId="0" fontId="37" fillId="28" borderId="30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9" fontId="40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justify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7" xfId="0" applyNumberFormat="1" applyFont="1" applyBorder="1" applyAlignment="1">
      <alignment vertical="center" wrapText="1"/>
    </xf>
    <xf numFmtId="2" fontId="36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justify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18" fillId="29" borderId="0" xfId="0" applyFont="1" applyFill="1" applyAlignment="1">
      <alignment vertical="center" wrapText="1"/>
    </xf>
    <xf numFmtId="178" fontId="18" fillId="29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7" fillId="30" borderId="30" xfId="0" applyFont="1" applyFill="1" applyBorder="1" applyAlignment="1">
      <alignment vertical="center" wrapText="1"/>
    </xf>
    <xf numFmtId="0" fontId="38" fillId="31" borderId="28" xfId="0" applyFont="1" applyFill="1" applyBorder="1" applyAlignment="1">
      <alignment horizontal="left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178" fontId="0" fillId="0" borderId="21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32" borderId="35" xfId="0" applyFont="1" applyFill="1" applyBorder="1" applyAlignment="1">
      <alignment horizontal="center" vertical="center" wrapText="1"/>
    </xf>
    <xf numFmtId="0" fontId="37" fillId="32" borderId="36" xfId="0" applyFont="1" applyFill="1" applyBorder="1" applyAlignment="1">
      <alignment horizontal="center" vertical="center" wrapText="1"/>
    </xf>
    <xf numFmtId="0" fontId="37" fillId="32" borderId="37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178" fontId="18" fillId="24" borderId="0" xfId="0" applyNumberFormat="1" applyFont="1" applyFill="1" applyBorder="1" applyAlignment="1">
      <alignment horizontal="center" vertical="center" wrapText="1"/>
    </xf>
    <xf numFmtId="10" fontId="0" fillId="0" borderId="21" xfId="0" applyNumberFormat="1" applyFont="1" applyFill="1" applyBorder="1" applyAlignment="1">
      <alignment horizontal="center" vertical="center" wrapText="1"/>
    </xf>
    <xf numFmtId="10" fontId="0" fillId="0" borderId="14" xfId="0" applyNumberFormat="1" applyFont="1" applyFill="1" applyBorder="1" applyAlignment="1">
      <alignment horizontal="center" vertical="center" wrapText="1"/>
    </xf>
    <xf numFmtId="10" fontId="18" fillId="24" borderId="0" xfId="0" applyNumberFormat="1" applyFont="1" applyFill="1" applyBorder="1" applyAlignment="1">
      <alignment horizontal="right" vertical="center" wrapText="1"/>
    </xf>
    <xf numFmtId="10" fontId="18" fillId="24" borderId="0" xfId="0" applyNumberFormat="1" applyFont="1" applyFill="1" applyBorder="1" applyAlignment="1">
      <alignment horizontal="center" vertical="center" wrapText="1"/>
    </xf>
    <xf numFmtId="0" fontId="37" fillId="30" borderId="39" xfId="0" applyFont="1" applyFill="1" applyBorder="1" applyAlignment="1">
      <alignment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vertical="center" wrapText="1"/>
    </xf>
    <xf numFmtId="0" fontId="40" fillId="0" borderId="41" xfId="0" applyFont="1" applyFill="1" applyBorder="1" applyAlignment="1">
      <alignment horizontal="center" vertical="center" wrapText="1"/>
    </xf>
    <xf numFmtId="9" fontId="40" fillId="0" borderId="40" xfId="0" applyNumberFormat="1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justify" vertical="center" wrapText="1"/>
    </xf>
    <xf numFmtId="0" fontId="40" fillId="0" borderId="42" xfId="0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0" fontId="0" fillId="0" borderId="40" xfId="0" applyNumberFormat="1" applyFont="1" applyFill="1" applyBorder="1" applyAlignment="1">
      <alignment horizontal="center" vertical="center" wrapText="1"/>
    </xf>
    <xf numFmtId="178" fontId="0" fillId="0" borderId="40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vertical="center" wrapText="1"/>
    </xf>
    <xf numFmtId="0" fontId="18" fillId="24" borderId="45" xfId="0" applyFont="1" applyFill="1" applyBorder="1" applyAlignment="1">
      <alignment vertical="center" wrapText="1"/>
    </xf>
    <xf numFmtId="10" fontId="18" fillId="24" borderId="45" xfId="0" applyNumberFormat="1" applyFont="1" applyFill="1" applyBorder="1" applyAlignment="1">
      <alignment vertical="center" wrapText="1"/>
    </xf>
    <xf numFmtId="178" fontId="18" fillId="24" borderId="16" xfId="0" applyNumberFormat="1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10" fontId="18" fillId="24" borderId="45" xfId="0" applyNumberFormat="1" applyFont="1" applyFill="1" applyBorder="1" applyAlignment="1">
      <alignment horizontal="center" vertical="center" wrapText="1"/>
    </xf>
    <xf numFmtId="178" fontId="18" fillId="24" borderId="44" xfId="0" applyNumberFormat="1" applyFont="1" applyFill="1" applyBorder="1" applyAlignment="1">
      <alignment horizontal="center" vertical="center" wrapText="1"/>
    </xf>
    <xf numFmtId="178" fontId="18" fillId="24" borderId="45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33" borderId="34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50" xfId="0" applyFont="1" applyFill="1" applyBorder="1" applyAlignment="1">
      <alignment horizontal="right" vertical="center" wrapText="1"/>
    </xf>
    <xf numFmtId="0" fontId="18" fillId="24" borderId="17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178" fontId="18" fillId="24" borderId="51" xfId="0" applyNumberFormat="1" applyFont="1" applyFill="1" applyBorder="1" applyAlignment="1">
      <alignment horizontal="center" vertical="center" wrapText="1"/>
    </xf>
    <xf numFmtId="178" fontId="18" fillId="24" borderId="52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7" fillId="26" borderId="18" xfId="0" applyFont="1" applyFill="1" applyBorder="1" applyAlignment="1">
      <alignment horizontal="center" vertical="center" wrapText="1"/>
    </xf>
    <xf numFmtId="0" fontId="37" fillId="26" borderId="56" xfId="0" applyFont="1" applyFill="1" applyBorder="1" applyAlignment="1">
      <alignment horizontal="center" vertical="center" wrapText="1"/>
    </xf>
    <xf numFmtId="0" fontId="37" fillId="26" borderId="57" xfId="0" applyFont="1" applyFill="1" applyBorder="1" applyAlignment="1">
      <alignment horizontal="center" vertical="center"/>
    </xf>
    <xf numFmtId="0" fontId="37" fillId="26" borderId="58" xfId="0" applyFont="1" applyFill="1" applyBorder="1" applyAlignment="1">
      <alignment horizontal="center" vertical="center"/>
    </xf>
    <xf numFmtId="0" fontId="37" fillId="26" borderId="59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41" fillId="29" borderId="10" xfId="0" applyFont="1" applyFill="1" applyBorder="1" applyAlignment="1">
      <alignment horizontal="left" vertical="center" wrapText="1"/>
    </xf>
    <xf numFmtId="0" fontId="41" fillId="29" borderId="0" xfId="0" applyFont="1" applyFill="1" applyAlignment="1">
      <alignment horizontal="left" vertical="center" wrapText="1"/>
    </xf>
    <xf numFmtId="178" fontId="41" fillId="0" borderId="10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18" fillId="26" borderId="44" xfId="0" applyFont="1" applyFill="1" applyBorder="1" applyAlignment="1">
      <alignment horizontal="center" vertical="center" wrapText="1"/>
    </xf>
    <xf numFmtId="0" fontId="18" fillId="26" borderId="45" xfId="0" applyFont="1" applyFill="1" applyBorder="1" applyAlignment="1">
      <alignment horizontal="center" vertical="center" wrapText="1"/>
    </xf>
    <xf numFmtId="0" fontId="18" fillId="26" borderId="4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7" fillId="26" borderId="23" xfId="0" applyFont="1" applyFill="1" applyBorder="1" applyAlignment="1">
      <alignment horizontal="center" vertical="center"/>
    </xf>
    <xf numFmtId="0" fontId="37" fillId="26" borderId="60" xfId="0" applyFont="1" applyFill="1" applyBorder="1" applyAlignment="1">
      <alignment horizontal="center" vertical="center" wrapText="1"/>
    </xf>
    <xf numFmtId="0" fontId="37" fillId="26" borderId="61" xfId="0" applyFont="1" applyFill="1" applyBorder="1" applyAlignment="1">
      <alignment horizontal="center" vertical="center" wrapText="1"/>
    </xf>
    <xf numFmtId="0" fontId="37" fillId="34" borderId="62" xfId="0" applyFont="1" applyFill="1" applyBorder="1" applyAlignment="1">
      <alignment horizontal="center" vertical="center" wrapText="1"/>
    </xf>
    <xf numFmtId="0" fontId="37" fillId="34" borderId="63" xfId="0" applyFont="1" applyFill="1" applyBorder="1" applyAlignment="1">
      <alignment horizontal="center" vertical="center" wrapText="1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64" xfId="0" applyFont="1" applyFill="1" applyBorder="1" applyAlignment="1">
      <alignment horizontal="center" vertical="center" wrapText="1"/>
    </xf>
    <xf numFmtId="0" fontId="37" fillId="32" borderId="34" xfId="0" applyFont="1" applyFill="1" applyBorder="1" applyAlignment="1">
      <alignment horizontal="center" vertical="center" wrapText="1"/>
    </xf>
    <xf numFmtId="0" fontId="37" fillId="32" borderId="64" xfId="0" applyFont="1" applyFill="1" applyBorder="1" applyAlignment="1">
      <alignment horizontal="center" vertical="center" wrapText="1"/>
    </xf>
    <xf numFmtId="0" fontId="37" fillId="34" borderId="34" xfId="0" applyFont="1" applyFill="1" applyBorder="1" applyAlignment="1">
      <alignment horizontal="center" vertical="center" wrapText="1"/>
    </xf>
    <xf numFmtId="0" fontId="37" fillId="34" borderId="64" xfId="0" applyFont="1" applyFill="1" applyBorder="1" applyAlignment="1">
      <alignment horizontal="center" vertical="center" wrapText="1"/>
    </xf>
    <xf numFmtId="0" fontId="37" fillId="34" borderId="65" xfId="0" applyFont="1" applyFill="1" applyBorder="1" applyAlignment="1">
      <alignment horizontal="center" vertical="center" wrapText="1"/>
    </xf>
    <xf numFmtId="0" fontId="37" fillId="34" borderId="66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7" fillId="34" borderId="38" xfId="0" applyFont="1" applyFill="1" applyBorder="1" applyAlignment="1">
      <alignment horizontal="center" vertical="center" wrapText="1"/>
    </xf>
    <xf numFmtId="0" fontId="37" fillId="34" borderId="67" xfId="0" applyFont="1" applyFill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34" borderId="69" xfId="0" applyFont="1" applyFill="1" applyBorder="1" applyAlignment="1">
      <alignment horizontal="center" vertical="center"/>
    </xf>
    <xf numFmtId="0" fontId="37" fillId="34" borderId="70" xfId="0" applyFont="1" applyFill="1" applyBorder="1" applyAlignment="1">
      <alignment horizontal="center" vertical="center"/>
    </xf>
    <xf numFmtId="0" fontId="37" fillId="34" borderId="35" xfId="0" applyFont="1" applyFill="1" applyBorder="1" applyAlignment="1">
      <alignment horizontal="center" vertical="center"/>
    </xf>
    <xf numFmtId="0" fontId="18" fillId="29" borderId="0" xfId="0" applyFont="1" applyFill="1" applyBorder="1" applyAlignment="1">
      <alignment horizontal="left" vertical="center" wrapText="1"/>
    </xf>
    <xf numFmtId="0" fontId="18" fillId="29" borderId="0" xfId="0" applyFont="1" applyFill="1" applyAlignment="1">
      <alignment horizontal="left" vertical="center" wrapText="1"/>
    </xf>
    <xf numFmtId="0" fontId="37" fillId="34" borderId="71" xfId="0" applyFont="1" applyFill="1" applyBorder="1" applyAlignment="1">
      <alignment horizontal="center" vertical="center" wrapText="1"/>
    </xf>
    <xf numFmtId="0" fontId="37" fillId="34" borderId="72" xfId="0" applyFont="1" applyFill="1" applyBorder="1" applyAlignment="1">
      <alignment horizontal="center" vertical="center" wrapText="1"/>
    </xf>
    <xf numFmtId="0" fontId="37" fillId="34" borderId="73" xfId="0" applyFont="1" applyFill="1" applyBorder="1" applyAlignment="1">
      <alignment horizontal="center" vertical="center" wrapText="1"/>
    </xf>
    <xf numFmtId="178" fontId="41" fillId="29" borderId="0" xfId="0" applyNumberFormat="1" applyFont="1" applyFill="1" applyBorder="1" applyAlignment="1">
      <alignment horizontal="left" vertical="center" wrapText="1"/>
    </xf>
    <xf numFmtId="0" fontId="41" fillId="29" borderId="0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50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34" borderId="7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righ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aje 2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6</xdr:col>
      <xdr:colOff>904875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1228725</xdr:colOff>
      <xdr:row>0</xdr:row>
      <xdr:rowOff>114300</xdr:rowOff>
    </xdr:from>
    <xdr:to>
      <xdr:col>1</xdr:col>
      <xdr:colOff>447675</xdr:colOff>
      <xdr:row>3</xdr:row>
      <xdr:rowOff>57150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14300"/>
          <a:ext cx="923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60" zoomScaleNormal="60" zoomScalePageLayoutView="0" workbookViewId="0" topLeftCell="L17">
      <selection activeCell="O21" sqref="O21:U21"/>
    </sheetView>
  </sheetViews>
  <sheetFormatPr defaultColWidth="11.421875" defaultRowHeight="12.75"/>
  <cols>
    <col min="1" max="1" width="27.00390625" style="6" hidden="1" customWidth="1"/>
    <col min="2" max="2" width="30.7109375" style="6" hidden="1" customWidth="1"/>
    <col min="3" max="3" width="19.421875" style="6" hidden="1" customWidth="1"/>
    <col min="4" max="4" width="40.7109375" style="6" hidden="1" customWidth="1"/>
    <col min="5" max="5" width="12.7109375" style="6" hidden="1" customWidth="1"/>
    <col min="6" max="6" width="15.7109375" style="6" hidden="1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281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147"/>
      <c r="B1" s="148"/>
      <c r="C1" s="153" t="s">
        <v>5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  <c r="U1" s="37" t="s">
        <v>16</v>
      </c>
    </row>
    <row r="2" spans="1:21" ht="25.5" customHeight="1">
      <c r="A2" s="149"/>
      <c r="B2" s="150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49"/>
      <c r="B3" s="150"/>
      <c r="C3" s="149" t="s">
        <v>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0"/>
      <c r="U3" s="38" t="s">
        <v>38</v>
      </c>
    </row>
    <row r="4" spans="1:21" ht="27.75" customHeight="1" thickBot="1">
      <c r="A4" s="151"/>
      <c r="B4" s="152"/>
      <c r="C4" s="151" t="s">
        <v>3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2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66" t="s">
        <v>39</v>
      </c>
      <c r="B6" s="167"/>
      <c r="C6" s="167"/>
      <c r="D6" s="167"/>
      <c r="E6" s="167"/>
      <c r="F6" s="167"/>
      <c r="G6" s="167"/>
      <c r="H6" s="167"/>
      <c r="I6" s="167"/>
      <c r="J6" s="167"/>
      <c r="K6" s="168"/>
      <c r="L6" s="163" t="s">
        <v>140</v>
      </c>
      <c r="M6" s="164"/>
      <c r="N6" s="164"/>
      <c r="O6" s="164"/>
      <c r="P6" s="164"/>
      <c r="Q6" s="164"/>
      <c r="R6" s="164"/>
      <c r="S6" s="164"/>
      <c r="T6" s="164"/>
      <c r="U6" s="165"/>
    </row>
    <row r="7" spans="1:21" s="3" customFormat="1" ht="9" customHeight="1" thickBot="1">
      <c r="A7" s="156"/>
      <c r="B7" s="156"/>
      <c r="C7" s="156"/>
      <c r="D7" s="156"/>
      <c r="E7" s="156"/>
      <c r="F7" s="156"/>
      <c r="G7" s="156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173" t="s">
        <v>32</v>
      </c>
      <c r="B8" s="174"/>
      <c r="C8" s="174"/>
      <c r="D8" s="174"/>
      <c r="E8" s="174"/>
      <c r="F8" s="174"/>
      <c r="G8" s="174"/>
      <c r="H8" s="174"/>
      <c r="I8" s="174"/>
      <c r="J8" s="174"/>
      <c r="K8" s="175"/>
      <c r="L8" s="164" t="s">
        <v>17</v>
      </c>
      <c r="M8" s="164"/>
      <c r="N8" s="165"/>
      <c r="O8" s="163" t="s">
        <v>33</v>
      </c>
      <c r="P8" s="164"/>
      <c r="Q8" s="165"/>
      <c r="R8" s="163" t="s">
        <v>18</v>
      </c>
      <c r="S8" s="164"/>
      <c r="T8" s="165"/>
      <c r="U8" s="25" t="s">
        <v>19</v>
      </c>
    </row>
    <row r="9" spans="1:21" s="4" customFormat="1" ht="24" customHeight="1" thickBot="1">
      <c r="A9" s="179" t="s">
        <v>20</v>
      </c>
      <c r="B9" s="158" t="s">
        <v>21</v>
      </c>
      <c r="C9" s="158" t="s">
        <v>22</v>
      </c>
      <c r="D9" s="160" t="s">
        <v>23</v>
      </c>
      <c r="E9" s="161"/>
      <c r="F9" s="162"/>
      <c r="G9" s="158" t="s">
        <v>24</v>
      </c>
      <c r="H9" s="158" t="s">
        <v>25</v>
      </c>
      <c r="I9" s="160" t="s">
        <v>26</v>
      </c>
      <c r="J9" s="161"/>
      <c r="K9" s="178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180"/>
      <c r="B10" s="159"/>
      <c r="C10" s="159"/>
      <c r="D10" s="33" t="s">
        <v>27</v>
      </c>
      <c r="E10" s="33" t="s">
        <v>28</v>
      </c>
      <c r="F10" s="33" t="s">
        <v>29</v>
      </c>
      <c r="G10" s="159"/>
      <c r="H10" s="159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51.75" customHeight="1" thickBot="1">
      <c r="A11" s="43" t="s">
        <v>40</v>
      </c>
      <c r="B11" s="44" t="s">
        <v>41</v>
      </c>
      <c r="C11" s="45">
        <v>11</v>
      </c>
      <c r="D11" s="46" t="s">
        <v>42</v>
      </c>
      <c r="E11" s="45">
        <v>2</v>
      </c>
      <c r="F11" s="45">
        <v>3</v>
      </c>
      <c r="G11" s="46" t="s">
        <v>43</v>
      </c>
      <c r="H11" s="46" t="s">
        <v>44</v>
      </c>
      <c r="I11" s="46" t="s">
        <v>45</v>
      </c>
      <c r="J11" s="45">
        <v>2</v>
      </c>
      <c r="K11" s="47">
        <v>3</v>
      </c>
      <c r="L11" s="70">
        <v>2020630010100</v>
      </c>
      <c r="M11" s="34" t="s">
        <v>90</v>
      </c>
      <c r="N11" s="34" t="s">
        <v>43</v>
      </c>
      <c r="O11" s="34" t="s">
        <v>131</v>
      </c>
      <c r="P11" s="34">
        <v>3</v>
      </c>
      <c r="Q11" s="34">
        <v>1</v>
      </c>
      <c r="R11" s="34" t="s">
        <v>119</v>
      </c>
      <c r="S11" s="34" t="s">
        <v>107</v>
      </c>
      <c r="T11" s="36">
        <v>10000000</v>
      </c>
      <c r="U11" s="35" t="s">
        <v>134</v>
      </c>
    </row>
    <row r="12" spans="1:21" s="1" customFormat="1" ht="51.75" customHeight="1" thickBot="1">
      <c r="A12" s="43" t="s">
        <v>40</v>
      </c>
      <c r="B12" s="44" t="s">
        <v>41</v>
      </c>
      <c r="C12" s="45">
        <v>11</v>
      </c>
      <c r="D12" s="46" t="s">
        <v>42</v>
      </c>
      <c r="E12" s="45">
        <v>2</v>
      </c>
      <c r="F12" s="45">
        <v>3</v>
      </c>
      <c r="G12" s="46" t="s">
        <v>43</v>
      </c>
      <c r="H12" s="46" t="s">
        <v>44</v>
      </c>
      <c r="I12" s="46" t="s">
        <v>45</v>
      </c>
      <c r="J12" s="45">
        <v>2</v>
      </c>
      <c r="K12" s="47">
        <v>3</v>
      </c>
      <c r="L12" s="70">
        <v>2020630010100</v>
      </c>
      <c r="M12" s="34" t="s">
        <v>90</v>
      </c>
      <c r="N12" s="34" t="s">
        <v>43</v>
      </c>
      <c r="O12" s="34" t="s">
        <v>132</v>
      </c>
      <c r="P12" s="34">
        <v>3</v>
      </c>
      <c r="Q12" s="34">
        <v>1</v>
      </c>
      <c r="R12" s="34" t="s">
        <v>119</v>
      </c>
      <c r="S12" s="34" t="s">
        <v>107</v>
      </c>
      <c r="T12" s="36">
        <v>15000000</v>
      </c>
      <c r="U12" s="35" t="s">
        <v>134</v>
      </c>
    </row>
    <row r="13" spans="1:21" s="1" customFormat="1" ht="51.75" customHeight="1" thickBot="1">
      <c r="A13" s="43" t="s">
        <v>40</v>
      </c>
      <c r="B13" s="44" t="s">
        <v>41</v>
      </c>
      <c r="C13" s="45">
        <v>11</v>
      </c>
      <c r="D13" s="46" t="s">
        <v>42</v>
      </c>
      <c r="E13" s="45">
        <v>2</v>
      </c>
      <c r="F13" s="45">
        <v>3</v>
      </c>
      <c r="G13" s="46" t="s">
        <v>43</v>
      </c>
      <c r="H13" s="46" t="s">
        <v>44</v>
      </c>
      <c r="I13" s="46" t="s">
        <v>45</v>
      </c>
      <c r="J13" s="45">
        <v>2</v>
      </c>
      <c r="K13" s="47">
        <v>3</v>
      </c>
      <c r="L13" s="70">
        <v>2020630010100</v>
      </c>
      <c r="M13" s="34" t="s">
        <v>90</v>
      </c>
      <c r="N13" s="34" t="s">
        <v>43</v>
      </c>
      <c r="O13" s="34" t="s">
        <v>133</v>
      </c>
      <c r="P13" s="34">
        <v>3</v>
      </c>
      <c r="Q13" s="34">
        <v>1</v>
      </c>
      <c r="R13" s="34" t="s">
        <v>119</v>
      </c>
      <c r="S13" s="34" t="s">
        <v>107</v>
      </c>
      <c r="T13" s="36">
        <v>15000000</v>
      </c>
      <c r="U13" s="35" t="s">
        <v>134</v>
      </c>
    </row>
    <row r="14" spans="1:21" s="1" customFormat="1" ht="109.5" customHeight="1" thickBot="1">
      <c r="A14" s="43" t="s">
        <v>40</v>
      </c>
      <c r="B14" s="44" t="s">
        <v>41</v>
      </c>
      <c r="C14" s="45">
        <v>11</v>
      </c>
      <c r="D14" s="48" t="s">
        <v>46</v>
      </c>
      <c r="E14" s="49" t="s">
        <v>47</v>
      </c>
      <c r="F14" s="50">
        <v>14000</v>
      </c>
      <c r="G14" s="46" t="s">
        <v>48</v>
      </c>
      <c r="H14" s="46" t="s">
        <v>49</v>
      </c>
      <c r="I14" s="46" t="s">
        <v>50</v>
      </c>
      <c r="J14" s="45">
        <v>0</v>
      </c>
      <c r="K14" s="47">
        <v>400</v>
      </c>
      <c r="L14" s="70">
        <v>2020630010098</v>
      </c>
      <c r="M14" s="24" t="s">
        <v>91</v>
      </c>
      <c r="N14" s="24" t="s">
        <v>97</v>
      </c>
      <c r="O14" s="24" t="s">
        <v>106</v>
      </c>
      <c r="P14" s="24">
        <v>0</v>
      </c>
      <c r="Q14" s="34">
        <v>2</v>
      </c>
      <c r="R14" s="34" t="s">
        <v>122</v>
      </c>
      <c r="S14" s="24" t="s">
        <v>117</v>
      </c>
      <c r="T14" s="36">
        <v>20000000</v>
      </c>
      <c r="U14" s="35" t="s">
        <v>134</v>
      </c>
    </row>
    <row r="15" spans="1:21" s="1" customFormat="1" ht="109.5" customHeight="1" thickBot="1">
      <c r="A15" s="43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46" t="s">
        <v>48</v>
      </c>
      <c r="H15" s="51" t="s">
        <v>51</v>
      </c>
      <c r="I15" s="46" t="s">
        <v>52</v>
      </c>
      <c r="J15" s="45">
        <v>1</v>
      </c>
      <c r="K15" s="47">
        <v>3</v>
      </c>
      <c r="L15" s="70">
        <v>2020630010098</v>
      </c>
      <c r="M15" s="24" t="s">
        <v>91</v>
      </c>
      <c r="N15" s="24" t="s">
        <v>97</v>
      </c>
      <c r="O15" s="24" t="s">
        <v>111</v>
      </c>
      <c r="P15" s="24">
        <v>5</v>
      </c>
      <c r="Q15" s="34">
        <v>3</v>
      </c>
      <c r="R15" s="34" t="s">
        <v>122</v>
      </c>
      <c r="S15" s="24" t="s">
        <v>117</v>
      </c>
      <c r="T15" s="36">
        <v>60000000</v>
      </c>
      <c r="U15" s="35" t="s">
        <v>134</v>
      </c>
    </row>
    <row r="16" spans="1:21" s="1" customFormat="1" ht="109.5" customHeight="1" thickBot="1">
      <c r="A16" s="43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46" t="s">
        <v>48</v>
      </c>
      <c r="H16" s="46" t="s">
        <v>53</v>
      </c>
      <c r="I16" s="46" t="s">
        <v>54</v>
      </c>
      <c r="J16" s="45">
        <v>0</v>
      </c>
      <c r="K16" s="47">
        <v>400</v>
      </c>
      <c r="L16" s="70">
        <v>2020630010098</v>
      </c>
      <c r="M16" s="24" t="s">
        <v>91</v>
      </c>
      <c r="N16" s="24" t="s">
        <v>97</v>
      </c>
      <c r="O16" s="24" t="s">
        <v>98</v>
      </c>
      <c r="P16" s="24">
        <v>0</v>
      </c>
      <c r="Q16" s="34">
        <v>10</v>
      </c>
      <c r="R16" s="34" t="s">
        <v>122</v>
      </c>
      <c r="S16" s="24" t="s">
        <v>117</v>
      </c>
      <c r="T16" s="36">
        <v>90000000</v>
      </c>
      <c r="U16" s="35" t="s">
        <v>134</v>
      </c>
    </row>
    <row r="17" spans="1:21" s="1" customFormat="1" ht="90" customHeight="1" thickBot="1">
      <c r="A17" s="43" t="s">
        <v>40</v>
      </c>
      <c r="B17" s="44" t="s">
        <v>41</v>
      </c>
      <c r="C17" s="45">
        <v>11</v>
      </c>
      <c r="D17" s="48" t="s">
        <v>55</v>
      </c>
      <c r="E17" s="49" t="s">
        <v>47</v>
      </c>
      <c r="F17" s="52">
        <v>0.8</v>
      </c>
      <c r="G17" s="46" t="s">
        <v>56</v>
      </c>
      <c r="H17" s="46" t="s">
        <v>57</v>
      </c>
      <c r="I17" s="46" t="s">
        <v>58</v>
      </c>
      <c r="J17" s="45">
        <v>1</v>
      </c>
      <c r="K17" s="47">
        <v>3</v>
      </c>
      <c r="L17" s="70">
        <v>2020630010088</v>
      </c>
      <c r="M17" s="24" t="s">
        <v>92</v>
      </c>
      <c r="N17" s="24" t="s">
        <v>102</v>
      </c>
      <c r="O17" s="24" t="s">
        <v>105</v>
      </c>
      <c r="P17" s="24">
        <v>1</v>
      </c>
      <c r="Q17" s="24">
        <v>1</v>
      </c>
      <c r="R17" s="34" t="s">
        <v>121</v>
      </c>
      <c r="S17" s="24" t="s">
        <v>120</v>
      </c>
      <c r="T17" s="36">
        <v>50000000</v>
      </c>
      <c r="U17" s="35" t="s">
        <v>134</v>
      </c>
    </row>
    <row r="18" spans="1:21" s="1" customFormat="1" ht="90" customHeight="1" thickBot="1">
      <c r="A18" s="43" t="s">
        <v>40</v>
      </c>
      <c r="B18" s="44" t="s">
        <v>41</v>
      </c>
      <c r="C18" s="45">
        <v>11</v>
      </c>
      <c r="D18" s="48" t="s">
        <v>55</v>
      </c>
      <c r="E18" s="49" t="s">
        <v>47</v>
      </c>
      <c r="F18" s="52">
        <v>0.8</v>
      </c>
      <c r="G18" s="46" t="s">
        <v>56</v>
      </c>
      <c r="H18" s="46" t="s">
        <v>59</v>
      </c>
      <c r="I18" s="46" t="s">
        <v>60</v>
      </c>
      <c r="J18" s="45">
        <v>20</v>
      </c>
      <c r="K18" s="47">
        <v>24</v>
      </c>
      <c r="L18" s="70">
        <v>2020630010088</v>
      </c>
      <c r="M18" s="24" t="s">
        <v>92</v>
      </c>
      <c r="N18" s="24" t="s">
        <v>102</v>
      </c>
      <c r="O18" s="24" t="s">
        <v>103</v>
      </c>
      <c r="P18" s="24">
        <v>33</v>
      </c>
      <c r="Q18" s="24">
        <v>24</v>
      </c>
      <c r="R18" s="34" t="s">
        <v>121</v>
      </c>
      <c r="S18" s="24" t="s">
        <v>120</v>
      </c>
      <c r="T18" s="36">
        <v>440000000</v>
      </c>
      <c r="U18" s="35" t="s">
        <v>134</v>
      </c>
    </row>
    <row r="19" spans="1:21" s="1" customFormat="1" ht="116.25" customHeight="1" thickBot="1">
      <c r="A19" s="43" t="s">
        <v>40</v>
      </c>
      <c r="B19" s="44" t="s">
        <v>41</v>
      </c>
      <c r="C19" s="45">
        <v>11</v>
      </c>
      <c r="D19" s="48" t="s">
        <v>55</v>
      </c>
      <c r="E19" s="49" t="s">
        <v>47</v>
      </c>
      <c r="F19" s="52">
        <v>0.8</v>
      </c>
      <c r="G19" s="46" t="s">
        <v>56</v>
      </c>
      <c r="H19" s="46" t="s">
        <v>61</v>
      </c>
      <c r="I19" s="46" t="s">
        <v>62</v>
      </c>
      <c r="J19" s="45">
        <v>0</v>
      </c>
      <c r="K19" s="47">
        <v>6</v>
      </c>
      <c r="L19" s="70">
        <v>2020630010088</v>
      </c>
      <c r="M19" s="24" t="s">
        <v>92</v>
      </c>
      <c r="N19" s="24" t="s">
        <v>102</v>
      </c>
      <c r="O19" s="24" t="s">
        <v>104</v>
      </c>
      <c r="P19" s="24">
        <v>0</v>
      </c>
      <c r="Q19" s="24">
        <v>2</v>
      </c>
      <c r="R19" s="34" t="s">
        <v>121</v>
      </c>
      <c r="S19" s="24" t="s">
        <v>120</v>
      </c>
      <c r="T19" s="36">
        <v>55065000</v>
      </c>
      <c r="U19" s="35" t="s">
        <v>134</v>
      </c>
    </row>
    <row r="20" spans="1:21" s="1" customFormat="1" ht="74.25" customHeight="1" thickBot="1">
      <c r="A20" s="43" t="s">
        <v>40</v>
      </c>
      <c r="B20" s="44" t="s">
        <v>41</v>
      </c>
      <c r="C20" s="45">
        <v>11</v>
      </c>
      <c r="D20" s="48" t="s">
        <v>55</v>
      </c>
      <c r="E20" s="49" t="s">
        <v>47</v>
      </c>
      <c r="F20" s="52">
        <v>0.8</v>
      </c>
      <c r="G20" s="46" t="s">
        <v>63</v>
      </c>
      <c r="H20" s="46" t="s">
        <v>64</v>
      </c>
      <c r="I20" s="46" t="s">
        <v>65</v>
      </c>
      <c r="J20" s="45">
        <v>0</v>
      </c>
      <c r="K20" s="47">
        <v>1</v>
      </c>
      <c r="L20" s="70">
        <v>2020630010092</v>
      </c>
      <c r="M20" s="24" t="s">
        <v>93</v>
      </c>
      <c r="N20" s="24" t="s">
        <v>63</v>
      </c>
      <c r="O20" s="24" t="s">
        <v>135</v>
      </c>
      <c r="P20" s="24">
        <v>0</v>
      </c>
      <c r="Q20" s="24">
        <v>1</v>
      </c>
      <c r="R20" s="34" t="s">
        <v>123</v>
      </c>
      <c r="S20" s="24" t="s">
        <v>118</v>
      </c>
      <c r="T20" s="36">
        <v>10000000</v>
      </c>
      <c r="U20" s="35" t="s">
        <v>134</v>
      </c>
    </row>
    <row r="21" spans="1:21" s="1" customFormat="1" ht="74.25" customHeight="1" thickBot="1">
      <c r="A21" s="43" t="s">
        <v>40</v>
      </c>
      <c r="B21" s="44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46" t="s">
        <v>63</v>
      </c>
      <c r="H21" s="46" t="s">
        <v>64</v>
      </c>
      <c r="I21" s="46" t="s">
        <v>65</v>
      </c>
      <c r="J21" s="45">
        <v>0</v>
      </c>
      <c r="K21" s="47">
        <v>1</v>
      </c>
      <c r="L21" s="70">
        <v>2020630010092</v>
      </c>
      <c r="M21" s="24" t="s">
        <v>93</v>
      </c>
      <c r="N21" s="24" t="s">
        <v>63</v>
      </c>
      <c r="O21" s="24" t="s">
        <v>112</v>
      </c>
      <c r="P21" s="24">
        <v>0</v>
      </c>
      <c r="Q21" s="24">
        <v>1</v>
      </c>
      <c r="R21" s="34" t="s">
        <v>123</v>
      </c>
      <c r="S21" s="24" t="s">
        <v>118</v>
      </c>
      <c r="T21" s="36">
        <v>10000000</v>
      </c>
      <c r="U21" s="35" t="s">
        <v>134</v>
      </c>
    </row>
    <row r="22" spans="1:21" s="1" customFormat="1" ht="74.25" customHeight="1" thickBot="1">
      <c r="A22" s="43" t="s">
        <v>40</v>
      </c>
      <c r="B22" s="44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46" t="s">
        <v>63</v>
      </c>
      <c r="H22" s="46" t="s">
        <v>66</v>
      </c>
      <c r="I22" s="46" t="s">
        <v>67</v>
      </c>
      <c r="J22" s="45">
        <v>0</v>
      </c>
      <c r="K22" s="47">
        <v>1</v>
      </c>
      <c r="L22" s="70">
        <v>2020630010092</v>
      </c>
      <c r="M22" s="24" t="s">
        <v>93</v>
      </c>
      <c r="N22" s="24" t="s">
        <v>63</v>
      </c>
      <c r="O22" s="24" t="s">
        <v>113</v>
      </c>
      <c r="P22" s="24">
        <v>0</v>
      </c>
      <c r="Q22" s="24">
        <v>1</v>
      </c>
      <c r="R22" s="34" t="s">
        <v>123</v>
      </c>
      <c r="S22" s="24" t="s">
        <v>118</v>
      </c>
      <c r="T22" s="36">
        <v>10000000</v>
      </c>
      <c r="U22" s="35" t="s">
        <v>134</v>
      </c>
    </row>
    <row r="23" spans="1:26" s="1" customFormat="1" ht="74.25" customHeight="1" thickBot="1">
      <c r="A23" s="43" t="s">
        <v>40</v>
      </c>
      <c r="B23" s="44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46" t="s">
        <v>63</v>
      </c>
      <c r="H23" s="46" t="s">
        <v>70</v>
      </c>
      <c r="I23" s="46" t="s">
        <v>71</v>
      </c>
      <c r="J23" s="45">
        <v>0</v>
      </c>
      <c r="K23" s="47">
        <v>400</v>
      </c>
      <c r="L23" s="70">
        <v>2020630010075</v>
      </c>
      <c r="M23" s="24" t="s">
        <v>94</v>
      </c>
      <c r="N23" s="24" t="s">
        <v>70</v>
      </c>
      <c r="O23" s="24" t="s">
        <v>108</v>
      </c>
      <c r="P23" s="24">
        <v>0</v>
      </c>
      <c r="Q23" s="24">
        <v>105</v>
      </c>
      <c r="R23" s="34" t="s">
        <v>124</v>
      </c>
      <c r="S23" s="24" t="s">
        <v>107</v>
      </c>
      <c r="T23" s="36">
        <v>340000120</v>
      </c>
      <c r="U23" s="35" t="s">
        <v>134</v>
      </c>
      <c r="V23" s="176"/>
      <c r="W23" s="177"/>
      <c r="X23" s="177"/>
      <c r="Y23" s="177"/>
      <c r="Z23" s="177"/>
    </row>
    <row r="24" spans="1:26" s="1" customFormat="1" ht="74.25" customHeight="1" thickBot="1">
      <c r="A24" s="43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46" t="s">
        <v>63</v>
      </c>
      <c r="H24" s="46" t="s">
        <v>70</v>
      </c>
      <c r="I24" s="46" t="s">
        <v>71</v>
      </c>
      <c r="J24" s="45">
        <v>0</v>
      </c>
      <c r="K24" s="47">
        <v>400</v>
      </c>
      <c r="L24" s="70">
        <v>2020630010075</v>
      </c>
      <c r="M24" s="24" t="s">
        <v>94</v>
      </c>
      <c r="N24" s="24" t="s">
        <v>70</v>
      </c>
      <c r="O24" s="24" t="s">
        <v>137</v>
      </c>
      <c r="P24" s="24">
        <v>0</v>
      </c>
      <c r="Q24" s="24">
        <v>1</v>
      </c>
      <c r="R24" s="34" t="s">
        <v>124</v>
      </c>
      <c r="S24" s="24" t="s">
        <v>107</v>
      </c>
      <c r="T24" s="36">
        <v>10000000</v>
      </c>
      <c r="U24" s="35" t="s">
        <v>134</v>
      </c>
      <c r="V24" s="176"/>
      <c r="W24" s="177"/>
      <c r="X24" s="177"/>
      <c r="Y24" s="177"/>
      <c r="Z24" s="177"/>
    </row>
    <row r="25" spans="1:26" s="1" customFormat="1" ht="74.25" customHeight="1" thickBot="1">
      <c r="A25" s="43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46" t="s">
        <v>63</v>
      </c>
      <c r="H25" s="46" t="s">
        <v>70</v>
      </c>
      <c r="I25" s="46" t="s">
        <v>71</v>
      </c>
      <c r="J25" s="45">
        <v>0</v>
      </c>
      <c r="K25" s="47">
        <v>400</v>
      </c>
      <c r="L25" s="70">
        <v>2020630010075</v>
      </c>
      <c r="M25" s="24" t="s">
        <v>94</v>
      </c>
      <c r="N25" s="24" t="s">
        <v>70</v>
      </c>
      <c r="O25" s="24" t="s">
        <v>116</v>
      </c>
      <c r="P25" s="24">
        <v>0</v>
      </c>
      <c r="Q25" s="36">
        <v>353967000</v>
      </c>
      <c r="R25" s="24" t="s">
        <v>125</v>
      </c>
      <c r="S25" s="24" t="s">
        <v>117</v>
      </c>
      <c r="T25" s="36">
        <v>353967000</v>
      </c>
      <c r="U25" s="35" t="s">
        <v>134</v>
      </c>
      <c r="V25" s="176"/>
      <c r="W25" s="177"/>
      <c r="X25" s="177"/>
      <c r="Y25" s="177"/>
      <c r="Z25" s="177"/>
    </row>
    <row r="26" spans="1:21" s="1" customFormat="1" ht="74.25" customHeight="1" thickBot="1">
      <c r="A26" s="43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46" t="s">
        <v>63</v>
      </c>
      <c r="H26" s="46" t="s">
        <v>68</v>
      </c>
      <c r="I26" s="46" t="s">
        <v>69</v>
      </c>
      <c r="J26" s="45">
        <v>1</v>
      </c>
      <c r="K26" s="47">
        <v>3</v>
      </c>
      <c r="L26" s="70">
        <v>2020630010092</v>
      </c>
      <c r="M26" s="24" t="s">
        <v>93</v>
      </c>
      <c r="N26" s="24" t="s">
        <v>63</v>
      </c>
      <c r="O26" s="24" t="s">
        <v>136</v>
      </c>
      <c r="P26" s="24">
        <v>0</v>
      </c>
      <c r="Q26" s="24">
        <v>1</v>
      </c>
      <c r="R26" s="34" t="s">
        <v>123</v>
      </c>
      <c r="S26" s="24" t="s">
        <v>118</v>
      </c>
      <c r="T26" s="36">
        <v>10000000</v>
      </c>
      <c r="U26" s="35" t="s">
        <v>134</v>
      </c>
    </row>
    <row r="27" spans="1:25" s="1" customFormat="1" ht="117" customHeight="1" thickBot="1">
      <c r="A27" s="43" t="s">
        <v>40</v>
      </c>
      <c r="B27" s="44" t="s">
        <v>41</v>
      </c>
      <c r="C27" s="45">
        <v>11</v>
      </c>
      <c r="D27" s="48" t="s">
        <v>72</v>
      </c>
      <c r="E27" s="50">
        <v>30000</v>
      </c>
      <c r="F27" s="50">
        <v>60000</v>
      </c>
      <c r="G27" s="46" t="s">
        <v>73</v>
      </c>
      <c r="H27" s="46" t="s">
        <v>74</v>
      </c>
      <c r="I27" s="46" t="s">
        <v>75</v>
      </c>
      <c r="J27" s="45">
        <v>0</v>
      </c>
      <c r="K27" s="47">
        <v>4</v>
      </c>
      <c r="L27" s="70">
        <v>2020630010096</v>
      </c>
      <c r="M27" s="24" t="s">
        <v>95</v>
      </c>
      <c r="N27" s="24" t="s">
        <v>114</v>
      </c>
      <c r="O27" s="24" t="s">
        <v>109</v>
      </c>
      <c r="P27" s="24">
        <v>0</v>
      </c>
      <c r="Q27" s="24">
        <v>1</v>
      </c>
      <c r="R27" s="34" t="s">
        <v>126</v>
      </c>
      <c r="S27" s="34" t="s">
        <v>107</v>
      </c>
      <c r="T27" s="36">
        <v>10000000</v>
      </c>
      <c r="U27" s="35" t="s">
        <v>134</v>
      </c>
      <c r="V27" s="176"/>
      <c r="W27" s="177"/>
      <c r="X27" s="177"/>
      <c r="Y27" s="177"/>
    </row>
    <row r="28" spans="1:25" s="1" customFormat="1" ht="117" customHeight="1" thickBot="1">
      <c r="A28" s="43" t="s">
        <v>40</v>
      </c>
      <c r="B28" s="44" t="s">
        <v>41</v>
      </c>
      <c r="C28" s="45">
        <v>11</v>
      </c>
      <c r="D28" s="48" t="s">
        <v>72</v>
      </c>
      <c r="E28" s="50">
        <v>30000</v>
      </c>
      <c r="F28" s="50">
        <v>60000</v>
      </c>
      <c r="G28" s="46" t="s">
        <v>76</v>
      </c>
      <c r="H28" s="46" t="s">
        <v>77</v>
      </c>
      <c r="I28" s="46" t="s">
        <v>52</v>
      </c>
      <c r="J28" s="45">
        <v>5</v>
      </c>
      <c r="K28" s="47">
        <v>5</v>
      </c>
      <c r="L28" s="70">
        <v>2020630010096</v>
      </c>
      <c r="M28" s="24" t="s">
        <v>95</v>
      </c>
      <c r="N28" s="24" t="s">
        <v>114</v>
      </c>
      <c r="O28" s="24" t="s">
        <v>110</v>
      </c>
      <c r="P28" s="24">
        <v>2</v>
      </c>
      <c r="Q28" s="24">
        <v>5</v>
      </c>
      <c r="R28" s="34" t="s">
        <v>126</v>
      </c>
      <c r="S28" s="24" t="s">
        <v>107</v>
      </c>
      <c r="T28" s="36">
        <v>33320000</v>
      </c>
      <c r="U28" s="35" t="s">
        <v>134</v>
      </c>
      <c r="V28" s="171"/>
      <c r="W28" s="172"/>
      <c r="X28" s="172"/>
      <c r="Y28" s="172"/>
    </row>
    <row r="29" spans="1:21" s="1" customFormat="1" ht="117" customHeight="1" thickBot="1">
      <c r="A29" s="43" t="s">
        <v>40</v>
      </c>
      <c r="B29" s="44" t="s">
        <v>41</v>
      </c>
      <c r="C29" s="45">
        <v>11</v>
      </c>
      <c r="D29" s="48" t="s">
        <v>72</v>
      </c>
      <c r="E29" s="50">
        <v>30000</v>
      </c>
      <c r="F29" s="50">
        <v>60000</v>
      </c>
      <c r="G29" s="46" t="s">
        <v>73</v>
      </c>
      <c r="H29" s="46" t="s">
        <v>78</v>
      </c>
      <c r="I29" s="46" t="s">
        <v>79</v>
      </c>
      <c r="J29" s="45">
        <v>30000</v>
      </c>
      <c r="K29" s="47">
        <v>60000</v>
      </c>
      <c r="L29" s="70">
        <v>2020630010096</v>
      </c>
      <c r="M29" s="24" t="s">
        <v>95</v>
      </c>
      <c r="N29" s="24" t="s">
        <v>114</v>
      </c>
      <c r="O29" s="23" t="s">
        <v>115</v>
      </c>
      <c r="P29" s="24">
        <v>10000</v>
      </c>
      <c r="Q29" s="24">
        <v>19930</v>
      </c>
      <c r="R29" s="34" t="s">
        <v>126</v>
      </c>
      <c r="S29" s="24" t="s">
        <v>107</v>
      </c>
      <c r="T29" s="36">
        <v>97989040</v>
      </c>
      <c r="U29" s="35" t="s">
        <v>134</v>
      </c>
    </row>
    <row r="30" spans="1:21" s="1" customFormat="1" ht="52.5" customHeight="1" thickBot="1">
      <c r="A30" s="53" t="s">
        <v>80</v>
      </c>
      <c r="B30" s="54" t="s">
        <v>41</v>
      </c>
      <c r="C30" s="55" t="s">
        <v>81</v>
      </c>
      <c r="D30" s="56" t="s">
        <v>82</v>
      </c>
      <c r="E30" s="57" t="s">
        <v>47</v>
      </c>
      <c r="F30" s="58">
        <v>0.4</v>
      </c>
      <c r="G30" s="59" t="s">
        <v>83</v>
      </c>
      <c r="H30" s="59" t="s">
        <v>84</v>
      </c>
      <c r="I30" s="59" t="s">
        <v>85</v>
      </c>
      <c r="J30" s="55">
        <v>3</v>
      </c>
      <c r="K30" s="60">
        <v>2</v>
      </c>
      <c r="L30" s="70">
        <v>2020630010079</v>
      </c>
      <c r="M30" s="23" t="s">
        <v>96</v>
      </c>
      <c r="N30" s="23" t="s">
        <v>99</v>
      </c>
      <c r="O30" s="23" t="s">
        <v>100</v>
      </c>
      <c r="P30" s="23">
        <v>0</v>
      </c>
      <c r="Q30" s="23">
        <v>2</v>
      </c>
      <c r="R30" s="34" t="s">
        <v>127</v>
      </c>
      <c r="S30" s="24" t="s">
        <v>128</v>
      </c>
      <c r="T30" s="36">
        <v>101540000</v>
      </c>
      <c r="U30" s="35" t="s">
        <v>134</v>
      </c>
    </row>
    <row r="31" spans="1:25" s="1" customFormat="1" ht="73.5" customHeight="1" thickBot="1">
      <c r="A31" s="53" t="s">
        <v>80</v>
      </c>
      <c r="B31" s="54" t="s">
        <v>41</v>
      </c>
      <c r="C31" s="55" t="s">
        <v>81</v>
      </c>
      <c r="D31" s="56" t="s">
        <v>82</v>
      </c>
      <c r="E31" s="57" t="s">
        <v>47</v>
      </c>
      <c r="F31" s="58">
        <v>0.4</v>
      </c>
      <c r="G31" s="59" t="s">
        <v>83</v>
      </c>
      <c r="H31" s="59" t="s">
        <v>86</v>
      </c>
      <c r="I31" s="59" t="s">
        <v>87</v>
      </c>
      <c r="J31" s="55">
        <v>0</v>
      </c>
      <c r="K31" s="60">
        <v>4</v>
      </c>
      <c r="L31" s="70">
        <v>2020630010079</v>
      </c>
      <c r="M31" s="23" t="s">
        <v>96</v>
      </c>
      <c r="N31" s="23" t="s">
        <v>99</v>
      </c>
      <c r="O31" s="23" t="s">
        <v>101</v>
      </c>
      <c r="P31" s="23">
        <v>0</v>
      </c>
      <c r="Q31" s="23">
        <v>1</v>
      </c>
      <c r="R31" s="34" t="s">
        <v>127</v>
      </c>
      <c r="S31" s="24" t="s">
        <v>128</v>
      </c>
      <c r="T31" s="36">
        <v>20000000</v>
      </c>
      <c r="U31" s="35" t="s">
        <v>134</v>
      </c>
      <c r="V31" s="169"/>
      <c r="W31" s="170"/>
      <c r="X31" s="170"/>
      <c r="Y31" s="170"/>
    </row>
    <row r="32" spans="1:21" s="1" customFormat="1" ht="74.25" customHeight="1" thickBot="1">
      <c r="A32" s="53" t="s">
        <v>80</v>
      </c>
      <c r="B32" s="54" t="s">
        <v>41</v>
      </c>
      <c r="C32" s="55" t="s">
        <v>81</v>
      </c>
      <c r="D32" s="56" t="s">
        <v>82</v>
      </c>
      <c r="E32" s="57" t="s">
        <v>47</v>
      </c>
      <c r="F32" s="58">
        <v>0.4</v>
      </c>
      <c r="G32" s="59" t="s">
        <v>83</v>
      </c>
      <c r="H32" s="59" t="s">
        <v>88</v>
      </c>
      <c r="I32" s="59" t="s">
        <v>89</v>
      </c>
      <c r="J32" s="55">
        <v>48</v>
      </c>
      <c r="K32" s="60">
        <v>48</v>
      </c>
      <c r="L32" s="70">
        <v>2020630010079</v>
      </c>
      <c r="M32" s="23" t="s">
        <v>96</v>
      </c>
      <c r="N32" s="23" t="s">
        <v>99</v>
      </c>
      <c r="O32" s="23" t="s">
        <v>129</v>
      </c>
      <c r="P32" s="61">
        <v>12</v>
      </c>
      <c r="Q32" s="61">
        <v>14</v>
      </c>
      <c r="R32" s="34" t="s">
        <v>127</v>
      </c>
      <c r="S32" s="24" t="s">
        <v>128</v>
      </c>
      <c r="T32" s="36">
        <v>356574240</v>
      </c>
      <c r="U32" s="35" t="s">
        <v>134</v>
      </c>
    </row>
    <row r="33" spans="1:21" ht="15" customHeight="1">
      <c r="A33" s="136" t="s">
        <v>14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41">
        <f>+SUM(T11:T32)</f>
        <v>2118455400</v>
      </c>
      <c r="U33" s="32"/>
    </row>
    <row r="34" spans="1:21" ht="12.75" thickBo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42"/>
      <c r="U34" s="16"/>
    </row>
    <row r="35" spans="1:21" ht="12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65"/>
      <c r="M35" s="8"/>
      <c r="N35" s="5"/>
      <c r="O35" s="5"/>
      <c r="P35" s="5"/>
      <c r="Q35" s="5"/>
      <c r="R35" s="5"/>
      <c r="S35" s="5"/>
      <c r="T35" s="18"/>
      <c r="U35" s="13"/>
    </row>
    <row r="36" spans="1:21" ht="42.75" customHeight="1">
      <c r="A36" s="10"/>
      <c r="B36" s="8"/>
      <c r="C36" s="12"/>
      <c r="D36" s="8"/>
      <c r="E36" s="11"/>
      <c r="F36" s="8"/>
      <c r="G36" s="5"/>
      <c r="H36" s="5"/>
      <c r="I36" s="5"/>
      <c r="J36" s="146" t="s">
        <v>12</v>
      </c>
      <c r="K36" s="146"/>
      <c r="L36" s="146"/>
      <c r="M36" s="12"/>
      <c r="N36" s="12"/>
      <c r="O36" s="146" t="s">
        <v>10</v>
      </c>
      <c r="P36" s="146"/>
      <c r="Q36" s="146"/>
      <c r="R36" s="143"/>
      <c r="S36" s="144"/>
      <c r="T36" s="144"/>
      <c r="U36" s="145"/>
    </row>
    <row r="37" spans="1:21" ht="13.5">
      <c r="A37" s="10"/>
      <c r="B37" s="8"/>
      <c r="C37" s="12"/>
      <c r="D37" s="8"/>
      <c r="E37" s="11"/>
      <c r="F37" s="8"/>
      <c r="G37" s="5"/>
      <c r="H37" s="5"/>
      <c r="I37" s="5"/>
      <c r="J37" s="11"/>
      <c r="K37" s="8"/>
      <c r="L37" s="65"/>
      <c r="M37" s="8"/>
      <c r="N37" s="8"/>
      <c r="O37" s="12"/>
      <c r="P37" s="11"/>
      <c r="Q37" s="5"/>
      <c r="R37" s="5"/>
      <c r="S37" s="5"/>
      <c r="T37" s="19"/>
      <c r="U37" s="13"/>
    </row>
    <row r="38" spans="1:21" ht="13.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11"/>
      <c r="R38" s="11"/>
      <c r="S38" s="11"/>
      <c r="T38" s="19"/>
      <c r="U38" s="14"/>
    </row>
    <row r="39" spans="1:21" ht="12">
      <c r="A39" s="10"/>
      <c r="B39" s="8"/>
      <c r="C39" s="11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1"/>
      <c r="P39" s="11"/>
      <c r="Q39" s="11"/>
      <c r="R39" s="11"/>
      <c r="S39" s="11"/>
      <c r="T39" s="18"/>
      <c r="U39" s="14"/>
    </row>
    <row r="40" spans="1:21" ht="14.25" customHeight="1" thickBot="1">
      <c r="A40" s="10"/>
      <c r="B40" s="8"/>
      <c r="C40" s="12"/>
      <c r="D40" s="8"/>
      <c r="E40" s="11"/>
      <c r="F40" s="8"/>
      <c r="G40" s="5"/>
      <c r="H40" s="5"/>
      <c r="I40" s="5"/>
      <c r="J40" s="28"/>
      <c r="K40" s="28"/>
      <c r="L40" s="66"/>
      <c r="M40" s="8"/>
      <c r="N40" s="8"/>
      <c r="O40" s="28"/>
      <c r="P40" s="28"/>
      <c r="Q40" s="11"/>
      <c r="R40" s="11"/>
      <c r="S40" s="11"/>
      <c r="T40" s="19"/>
      <c r="U40" s="14"/>
    </row>
    <row r="41" spans="1:21" ht="25.5" customHeight="1">
      <c r="A41" s="10"/>
      <c r="B41" s="8"/>
      <c r="C41" s="15"/>
      <c r="D41" s="8"/>
      <c r="E41" s="11"/>
      <c r="F41" s="8"/>
      <c r="G41" s="5"/>
      <c r="H41" s="5"/>
      <c r="I41" s="5"/>
      <c r="J41" s="140" t="s">
        <v>130</v>
      </c>
      <c r="K41" s="140"/>
      <c r="L41" s="140"/>
      <c r="M41" s="22"/>
      <c r="N41" s="22"/>
      <c r="O41" s="140" t="s">
        <v>138</v>
      </c>
      <c r="P41" s="140"/>
      <c r="Q41" s="140"/>
      <c r="R41" s="11"/>
      <c r="S41" s="11"/>
      <c r="T41" s="19"/>
      <c r="U41" s="14"/>
    </row>
    <row r="42" spans="1:21" ht="13.5">
      <c r="A42" s="10"/>
      <c r="B42" s="8"/>
      <c r="C42" s="15"/>
      <c r="D42" s="8"/>
      <c r="E42" s="11"/>
      <c r="F42" s="8"/>
      <c r="G42" s="5"/>
      <c r="H42" s="5"/>
      <c r="I42" s="5"/>
      <c r="J42" s="11" t="s">
        <v>13</v>
      </c>
      <c r="K42" s="8"/>
      <c r="L42" s="67"/>
      <c r="M42" s="22"/>
      <c r="N42" s="22"/>
      <c r="O42" s="11" t="s">
        <v>139</v>
      </c>
      <c r="P42" s="8"/>
      <c r="Q42" s="11"/>
      <c r="R42" s="11"/>
      <c r="S42" s="11"/>
      <c r="T42" s="19"/>
      <c r="U42" s="14"/>
    </row>
    <row r="43" spans="1:21" ht="13.5">
      <c r="A43" s="10"/>
      <c r="B43" s="8"/>
      <c r="C43" s="11"/>
      <c r="D43" s="8"/>
      <c r="E43" s="11"/>
      <c r="F43" s="8"/>
      <c r="G43" s="11"/>
      <c r="H43" s="8"/>
      <c r="I43" s="11"/>
      <c r="J43" s="11"/>
      <c r="K43" s="8"/>
      <c r="L43" s="68"/>
      <c r="M43" s="8"/>
      <c r="N43" s="11"/>
      <c r="O43" s="11"/>
      <c r="P43" s="11"/>
      <c r="Q43" s="11"/>
      <c r="R43" s="11"/>
      <c r="S43" s="11"/>
      <c r="T43" s="19"/>
      <c r="U43" s="14"/>
    </row>
    <row r="44" spans="1:21" ht="13.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31.5" customHeight="1" thickBot="1">
      <c r="A45" s="133" t="s">
        <v>15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</row>
  </sheetData>
  <sheetProtection/>
  <autoFilter ref="A10:U34"/>
  <mergeCells count="32">
    <mergeCell ref="R8:T8"/>
    <mergeCell ref="A9:A10"/>
    <mergeCell ref="G9:G10"/>
    <mergeCell ref="A7:G7"/>
    <mergeCell ref="V23:Z23"/>
    <mergeCell ref="V27:Y27"/>
    <mergeCell ref="V31:Y31"/>
    <mergeCell ref="V28:Y28"/>
    <mergeCell ref="A8:K8"/>
    <mergeCell ref="J41:L41"/>
    <mergeCell ref="V25:Z25"/>
    <mergeCell ref="I9:K9"/>
    <mergeCell ref="L8:N8"/>
    <mergeCell ref="J36:L36"/>
    <mergeCell ref="O8:Q8"/>
    <mergeCell ref="V24:Z24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H9:H10"/>
    <mergeCell ref="A45:U45"/>
    <mergeCell ref="A33:S34"/>
    <mergeCell ref="O41:Q41"/>
    <mergeCell ref="T33:T34"/>
    <mergeCell ref="R36:U36"/>
    <mergeCell ref="O36:Q36"/>
  </mergeCells>
  <printOptions horizontalCentered="1"/>
  <pageMargins left="0.5" right="1.5" top="0.539370079" bottom="0.55" header="0.275590551181102" footer="0.49"/>
  <pageSetup fitToHeight="20"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showGridLines="0" tabSelected="1" view="pageBreakPreview" zoomScaleNormal="60" zoomScaleSheetLayoutView="100" zoomScalePageLayoutView="0" workbookViewId="0" topLeftCell="A1">
      <selection activeCell="G9" sqref="G9:G11"/>
    </sheetView>
  </sheetViews>
  <sheetFormatPr defaultColWidth="7.421875" defaultRowHeight="12.75"/>
  <cols>
    <col min="1" max="1" width="25.57421875" style="6" customWidth="1"/>
    <col min="2" max="6" width="18.28125" style="6" customWidth="1"/>
    <col min="7" max="7" width="23.28125" style="6" customWidth="1"/>
    <col min="8" max="11" width="18.28125" style="6" customWidth="1"/>
    <col min="12" max="12" width="19.57421875" style="69" customWidth="1"/>
    <col min="13" max="13" width="18.28125" style="6" customWidth="1"/>
    <col min="14" max="18" width="18.28125" style="9" customWidth="1"/>
    <col min="19" max="19" width="20.7109375" style="9" customWidth="1"/>
    <col min="20" max="22" width="18.28125" style="9" customWidth="1"/>
    <col min="23" max="28" width="20.28125" style="20" customWidth="1"/>
    <col min="29" max="29" width="28.7109375" style="6" customWidth="1"/>
    <col min="30" max="16384" width="7.421875" style="2" customWidth="1"/>
  </cols>
  <sheetData>
    <row r="1" spans="1:29" s="89" customFormat="1" ht="39.75" customHeight="1">
      <c r="A1" s="191"/>
      <c r="B1" s="192"/>
      <c r="C1" s="197" t="s">
        <v>195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9"/>
      <c r="AC1" s="253" t="s">
        <v>196</v>
      </c>
    </row>
    <row r="2" spans="1:29" s="89" customFormat="1" ht="25.5" customHeight="1">
      <c r="A2" s="193"/>
      <c r="B2" s="194"/>
      <c r="C2" s="200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2"/>
      <c r="AC2" s="254" t="s">
        <v>239</v>
      </c>
    </row>
    <row r="3" spans="1:29" s="89" customFormat="1" ht="20.25" customHeight="1">
      <c r="A3" s="193"/>
      <c r="B3" s="194"/>
      <c r="C3" s="203" t="s">
        <v>2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5"/>
      <c r="AC3" s="254" t="s">
        <v>240</v>
      </c>
    </row>
    <row r="4" spans="1:29" s="89" customFormat="1" ht="27.75" customHeight="1" thickBot="1">
      <c r="A4" s="195"/>
      <c r="B4" s="196"/>
      <c r="C4" s="206" t="s">
        <v>3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8"/>
      <c r="AC4" s="255" t="s">
        <v>6</v>
      </c>
    </row>
    <row r="5" spans="1:29" s="90" customFormat="1" ht="19.5" customHeight="1" thickBot="1">
      <c r="A5" s="237" t="s">
        <v>197</v>
      </c>
      <c r="B5" s="224"/>
      <c r="C5" s="225"/>
      <c r="D5" s="225"/>
      <c r="E5" s="225"/>
      <c r="F5" s="225"/>
      <c r="G5" s="226"/>
      <c r="H5" s="227" t="s">
        <v>198</v>
      </c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36"/>
    </row>
    <row r="6" spans="1:29" s="90" customFormat="1" ht="21" customHeight="1" thickBot="1">
      <c r="A6" s="237" t="s">
        <v>214</v>
      </c>
      <c r="B6" s="224"/>
      <c r="C6" s="224"/>
      <c r="D6" s="224"/>
      <c r="E6" s="224"/>
      <c r="F6" s="224"/>
      <c r="G6" s="224"/>
      <c r="H6" s="224"/>
      <c r="I6" s="224"/>
      <c r="J6" s="224"/>
      <c r="K6" s="228"/>
      <c r="L6" s="229" t="s">
        <v>190</v>
      </c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5"/>
    </row>
    <row r="7" spans="1:29" s="92" customFormat="1" ht="22.5" customHeight="1" thickBot="1">
      <c r="A7" s="149"/>
      <c r="B7" s="156"/>
      <c r="C7" s="156"/>
      <c r="D7" s="156"/>
      <c r="E7" s="156"/>
      <c r="F7" s="156"/>
      <c r="G7" s="156"/>
      <c r="H7" s="238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91"/>
      <c r="AC7" s="234"/>
    </row>
    <row r="8" spans="1:29" s="92" customFormat="1" ht="30.75" customHeight="1" thickBot="1">
      <c r="A8" s="233" t="s">
        <v>32</v>
      </c>
      <c r="B8" s="209"/>
      <c r="C8" s="209"/>
      <c r="D8" s="209"/>
      <c r="E8" s="209"/>
      <c r="F8" s="209"/>
      <c r="G8" s="209"/>
      <c r="H8" s="209"/>
      <c r="I8" s="209"/>
      <c r="J8" s="209"/>
      <c r="K8" s="210"/>
      <c r="L8" s="211" t="s">
        <v>17</v>
      </c>
      <c r="M8" s="212"/>
      <c r="N8" s="213"/>
      <c r="O8" s="211" t="s">
        <v>33</v>
      </c>
      <c r="P8" s="212"/>
      <c r="Q8" s="213"/>
      <c r="R8" s="211" t="s">
        <v>199</v>
      </c>
      <c r="S8" s="213"/>
      <c r="T8" s="131"/>
      <c r="U8" s="211" t="s">
        <v>200</v>
      </c>
      <c r="V8" s="212"/>
      <c r="W8" s="212"/>
      <c r="X8" s="212"/>
      <c r="Y8" s="213"/>
      <c r="Z8" s="211" t="s">
        <v>201</v>
      </c>
      <c r="AA8" s="213"/>
      <c r="AB8" s="93" t="s">
        <v>202</v>
      </c>
      <c r="AC8" s="232" t="s">
        <v>19</v>
      </c>
    </row>
    <row r="9" spans="1:29" s="89" customFormat="1" ht="24" customHeight="1" thickBot="1">
      <c r="A9" s="219" t="s">
        <v>20</v>
      </c>
      <c r="B9" s="190" t="s">
        <v>21</v>
      </c>
      <c r="C9" s="190" t="s">
        <v>22</v>
      </c>
      <c r="D9" s="214" t="s">
        <v>23</v>
      </c>
      <c r="E9" s="215"/>
      <c r="F9" s="216"/>
      <c r="G9" s="190" t="s">
        <v>24</v>
      </c>
      <c r="H9" s="190" t="s">
        <v>25</v>
      </c>
      <c r="I9" s="214" t="s">
        <v>203</v>
      </c>
      <c r="J9" s="215"/>
      <c r="K9" s="216"/>
      <c r="L9" s="94">
        <v>1</v>
      </c>
      <c r="M9" s="95">
        <v>2</v>
      </c>
      <c r="N9" s="95">
        <v>3</v>
      </c>
      <c r="O9" s="95">
        <v>4</v>
      </c>
      <c r="P9" s="95">
        <v>5</v>
      </c>
      <c r="Q9" s="95">
        <v>6</v>
      </c>
      <c r="R9" s="95">
        <v>7</v>
      </c>
      <c r="S9" s="95">
        <v>8</v>
      </c>
      <c r="T9" s="95"/>
      <c r="U9" s="95">
        <v>9</v>
      </c>
      <c r="V9" s="95">
        <v>10</v>
      </c>
      <c r="W9" s="95">
        <v>11</v>
      </c>
      <c r="X9" s="95">
        <v>12</v>
      </c>
      <c r="Y9" s="95">
        <v>13</v>
      </c>
      <c r="Z9" s="95">
        <v>14</v>
      </c>
      <c r="AA9" s="95">
        <v>15</v>
      </c>
      <c r="AB9" s="95">
        <v>16</v>
      </c>
      <c r="AC9" s="96">
        <v>17</v>
      </c>
    </row>
    <row r="10" spans="1:29" s="98" customFormat="1" ht="84" customHeight="1" thickBot="1">
      <c r="A10" s="220"/>
      <c r="B10" s="188"/>
      <c r="C10" s="188"/>
      <c r="D10" s="187" t="s">
        <v>27</v>
      </c>
      <c r="E10" s="187" t="s">
        <v>28</v>
      </c>
      <c r="F10" s="187" t="s">
        <v>29</v>
      </c>
      <c r="G10" s="188"/>
      <c r="H10" s="188"/>
      <c r="I10" s="187" t="s">
        <v>27</v>
      </c>
      <c r="J10" s="187" t="s">
        <v>30</v>
      </c>
      <c r="K10" s="187" t="s">
        <v>31</v>
      </c>
      <c r="L10" s="187" t="s">
        <v>4</v>
      </c>
      <c r="M10" s="187" t="s">
        <v>7</v>
      </c>
      <c r="N10" s="187" t="s">
        <v>8</v>
      </c>
      <c r="O10" s="187" t="s">
        <v>36</v>
      </c>
      <c r="P10" s="187" t="s">
        <v>35</v>
      </c>
      <c r="Q10" s="187" t="s">
        <v>34</v>
      </c>
      <c r="R10" s="183" t="s">
        <v>204</v>
      </c>
      <c r="S10" s="132" t="s">
        <v>205</v>
      </c>
      <c r="T10" s="183" t="s">
        <v>206</v>
      </c>
      <c r="U10" s="185" t="s">
        <v>9</v>
      </c>
      <c r="V10" s="185" t="s">
        <v>1</v>
      </c>
      <c r="W10" s="185" t="s">
        <v>207</v>
      </c>
      <c r="X10" s="183" t="s">
        <v>208</v>
      </c>
      <c r="Y10" s="97" t="s">
        <v>205</v>
      </c>
      <c r="Z10" s="183" t="s">
        <v>209</v>
      </c>
      <c r="AA10" s="183" t="s">
        <v>210</v>
      </c>
      <c r="AB10" s="183" t="s">
        <v>211</v>
      </c>
      <c r="AC10" s="181" t="s">
        <v>0</v>
      </c>
    </row>
    <row r="11" spans="1:29" s="98" customFormat="1" ht="73.5" customHeight="1" thickBot="1">
      <c r="A11" s="221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8"/>
      <c r="M11" s="188"/>
      <c r="N11" s="188"/>
      <c r="O11" s="188"/>
      <c r="P11" s="188"/>
      <c r="Q11" s="188"/>
      <c r="R11" s="184"/>
      <c r="S11" s="132" t="s">
        <v>212</v>
      </c>
      <c r="T11" s="184"/>
      <c r="U11" s="186"/>
      <c r="V11" s="186"/>
      <c r="W11" s="186"/>
      <c r="X11" s="184"/>
      <c r="Y11" s="97" t="s">
        <v>213</v>
      </c>
      <c r="Z11" s="184"/>
      <c r="AA11" s="184"/>
      <c r="AB11" s="184"/>
      <c r="AC11" s="182"/>
    </row>
    <row r="12" spans="1:29" s="74" customFormat="1" ht="116.25" customHeight="1" thickBot="1">
      <c r="A12" s="83" t="s">
        <v>40</v>
      </c>
      <c r="B12" s="88" t="s">
        <v>41</v>
      </c>
      <c r="C12" s="45">
        <v>11</v>
      </c>
      <c r="D12" s="51" t="s">
        <v>42</v>
      </c>
      <c r="E12" s="45">
        <v>2</v>
      </c>
      <c r="F12" s="45">
        <v>3</v>
      </c>
      <c r="G12" s="51" t="s">
        <v>43</v>
      </c>
      <c r="H12" s="51" t="s">
        <v>44</v>
      </c>
      <c r="I12" s="51" t="s">
        <v>45</v>
      </c>
      <c r="J12" s="45">
        <v>2</v>
      </c>
      <c r="K12" s="72">
        <v>3</v>
      </c>
      <c r="L12" s="84">
        <v>2020630010100</v>
      </c>
      <c r="M12" s="80" t="s">
        <v>90</v>
      </c>
      <c r="N12" s="80" t="s">
        <v>43</v>
      </c>
      <c r="O12" s="80" t="s">
        <v>144</v>
      </c>
      <c r="P12" s="80">
        <v>3</v>
      </c>
      <c r="Q12" s="80">
        <v>1</v>
      </c>
      <c r="R12" s="125">
        <v>0</v>
      </c>
      <c r="S12" s="100">
        <f>R12/Q12</f>
        <v>0</v>
      </c>
      <c r="T12" s="80" t="s">
        <v>44</v>
      </c>
      <c r="U12" s="80" t="s">
        <v>152</v>
      </c>
      <c r="V12" s="80" t="s">
        <v>107</v>
      </c>
      <c r="W12" s="85">
        <v>10000000</v>
      </c>
      <c r="X12" s="85">
        <v>0</v>
      </c>
      <c r="Y12" s="100">
        <f>X12/W12</f>
        <v>0</v>
      </c>
      <c r="Z12" s="130"/>
      <c r="AA12" s="85"/>
      <c r="AB12" s="85" t="s">
        <v>215</v>
      </c>
      <c r="AC12" s="81" t="s">
        <v>134</v>
      </c>
    </row>
    <row r="13" spans="1:29" s="74" customFormat="1" ht="120" customHeight="1" thickBot="1">
      <c r="A13" s="83" t="s">
        <v>40</v>
      </c>
      <c r="B13" s="88" t="s">
        <v>41</v>
      </c>
      <c r="C13" s="45">
        <v>11</v>
      </c>
      <c r="D13" s="51" t="s">
        <v>42</v>
      </c>
      <c r="E13" s="45">
        <v>2</v>
      </c>
      <c r="F13" s="45">
        <v>3</v>
      </c>
      <c r="G13" s="51" t="s">
        <v>43</v>
      </c>
      <c r="H13" s="51" t="s">
        <v>44</v>
      </c>
      <c r="I13" s="51" t="s">
        <v>45</v>
      </c>
      <c r="J13" s="45">
        <v>2</v>
      </c>
      <c r="K13" s="72">
        <v>3</v>
      </c>
      <c r="L13" s="86">
        <v>2020630010100</v>
      </c>
      <c r="M13" s="77" t="s">
        <v>90</v>
      </c>
      <c r="N13" s="77" t="s">
        <v>43</v>
      </c>
      <c r="O13" s="77" t="s">
        <v>145</v>
      </c>
      <c r="P13" s="77">
        <v>3</v>
      </c>
      <c r="Q13" s="79">
        <v>1</v>
      </c>
      <c r="R13" s="126">
        <v>0</v>
      </c>
      <c r="S13" s="101">
        <f aca="true" t="shared" si="0" ref="S13:S47">R13/Q13</f>
        <v>0</v>
      </c>
      <c r="T13" s="80" t="s">
        <v>44</v>
      </c>
      <c r="U13" s="77" t="s">
        <v>152</v>
      </c>
      <c r="V13" s="77" t="s">
        <v>107</v>
      </c>
      <c r="W13" s="78">
        <v>15000000</v>
      </c>
      <c r="X13" s="78">
        <v>0</v>
      </c>
      <c r="Y13" s="101">
        <f aca="true" t="shared" si="1" ref="Y13:Y47">X13/W13</f>
        <v>0</v>
      </c>
      <c r="Z13" s="130"/>
      <c r="AA13" s="78"/>
      <c r="AB13" s="85" t="s">
        <v>215</v>
      </c>
      <c r="AC13" s="87" t="s">
        <v>134</v>
      </c>
    </row>
    <row r="14" spans="1:29" s="74" customFormat="1" ht="108.75" customHeight="1" thickBot="1">
      <c r="A14" s="83" t="s">
        <v>40</v>
      </c>
      <c r="B14" s="88" t="s">
        <v>41</v>
      </c>
      <c r="C14" s="45">
        <v>11</v>
      </c>
      <c r="D14" s="51" t="s">
        <v>42</v>
      </c>
      <c r="E14" s="45">
        <v>2</v>
      </c>
      <c r="F14" s="45">
        <v>3</v>
      </c>
      <c r="G14" s="51" t="s">
        <v>43</v>
      </c>
      <c r="H14" s="51" t="s">
        <v>44</v>
      </c>
      <c r="I14" s="51" t="s">
        <v>45</v>
      </c>
      <c r="J14" s="45">
        <v>2</v>
      </c>
      <c r="K14" s="72">
        <v>3</v>
      </c>
      <c r="L14" s="86">
        <v>2020630010100</v>
      </c>
      <c r="M14" s="77" t="s">
        <v>90</v>
      </c>
      <c r="N14" s="77" t="s">
        <v>43</v>
      </c>
      <c r="O14" s="77" t="s">
        <v>146</v>
      </c>
      <c r="P14" s="77">
        <v>3</v>
      </c>
      <c r="Q14" s="79">
        <v>2</v>
      </c>
      <c r="R14" s="126">
        <v>0</v>
      </c>
      <c r="S14" s="101">
        <f t="shared" si="0"/>
        <v>0</v>
      </c>
      <c r="T14" s="80" t="s">
        <v>44</v>
      </c>
      <c r="U14" s="77" t="s">
        <v>152</v>
      </c>
      <c r="V14" s="77" t="s">
        <v>107</v>
      </c>
      <c r="W14" s="78">
        <v>10000000</v>
      </c>
      <c r="X14" s="78">
        <v>0</v>
      </c>
      <c r="Y14" s="101">
        <f t="shared" si="1"/>
        <v>0</v>
      </c>
      <c r="Z14" s="130"/>
      <c r="AA14" s="78"/>
      <c r="AB14" s="85" t="s">
        <v>215</v>
      </c>
      <c r="AC14" s="87" t="s">
        <v>134</v>
      </c>
    </row>
    <row r="15" spans="1:29" s="74" customFormat="1" ht="104.25" customHeight="1" thickBot="1">
      <c r="A15" s="83" t="s">
        <v>40</v>
      </c>
      <c r="B15" s="88" t="s">
        <v>41</v>
      </c>
      <c r="C15" s="45">
        <v>11</v>
      </c>
      <c r="D15" s="51" t="s">
        <v>42</v>
      </c>
      <c r="E15" s="45">
        <v>2</v>
      </c>
      <c r="F15" s="45">
        <v>3</v>
      </c>
      <c r="G15" s="51" t="s">
        <v>43</v>
      </c>
      <c r="H15" s="51" t="s">
        <v>44</v>
      </c>
      <c r="I15" s="51" t="s">
        <v>45</v>
      </c>
      <c r="J15" s="45">
        <v>2</v>
      </c>
      <c r="K15" s="72">
        <v>3</v>
      </c>
      <c r="L15" s="86">
        <v>2020630010100</v>
      </c>
      <c r="M15" s="77" t="s">
        <v>90</v>
      </c>
      <c r="N15" s="77" t="s">
        <v>43</v>
      </c>
      <c r="O15" s="77" t="s">
        <v>194</v>
      </c>
      <c r="P15" s="77">
        <v>3</v>
      </c>
      <c r="Q15" s="79">
        <v>1</v>
      </c>
      <c r="R15" s="126">
        <v>0</v>
      </c>
      <c r="S15" s="101">
        <f t="shared" si="0"/>
        <v>0</v>
      </c>
      <c r="T15" s="80" t="s">
        <v>44</v>
      </c>
      <c r="U15" s="77" t="s">
        <v>152</v>
      </c>
      <c r="V15" s="77" t="s">
        <v>107</v>
      </c>
      <c r="W15" s="78">
        <f>40000000+90000000+49599185</f>
        <v>179599185</v>
      </c>
      <c r="X15" s="78">
        <v>0</v>
      </c>
      <c r="Y15" s="101">
        <f t="shared" si="1"/>
        <v>0</v>
      </c>
      <c r="Z15" s="130"/>
      <c r="AA15" s="78"/>
      <c r="AB15" s="85" t="s">
        <v>215</v>
      </c>
      <c r="AC15" s="87" t="s">
        <v>134</v>
      </c>
    </row>
    <row r="16" spans="1:29" s="74" customFormat="1" ht="108.75" customHeight="1" thickBot="1">
      <c r="A16" s="83" t="s">
        <v>40</v>
      </c>
      <c r="B16" s="88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51" t="s">
        <v>48</v>
      </c>
      <c r="H16" s="51" t="s">
        <v>49</v>
      </c>
      <c r="I16" s="51" t="s">
        <v>50</v>
      </c>
      <c r="J16" s="45">
        <v>0</v>
      </c>
      <c r="K16" s="72">
        <v>400</v>
      </c>
      <c r="L16" s="86">
        <v>2020630010098</v>
      </c>
      <c r="M16" s="77" t="s">
        <v>91</v>
      </c>
      <c r="N16" s="77" t="s">
        <v>97</v>
      </c>
      <c r="O16" s="77" t="s">
        <v>153</v>
      </c>
      <c r="P16" s="77">
        <v>0</v>
      </c>
      <c r="Q16" s="77">
        <v>2</v>
      </c>
      <c r="R16" s="126">
        <v>0</v>
      </c>
      <c r="S16" s="101">
        <f t="shared" si="0"/>
        <v>0</v>
      </c>
      <c r="T16" s="77" t="s">
        <v>49</v>
      </c>
      <c r="U16" s="77" t="s">
        <v>154</v>
      </c>
      <c r="V16" s="77" t="s">
        <v>107</v>
      </c>
      <c r="W16" s="78">
        <v>50000000</v>
      </c>
      <c r="X16" s="78">
        <v>0</v>
      </c>
      <c r="Y16" s="101">
        <f t="shared" si="1"/>
        <v>0</v>
      </c>
      <c r="Z16" s="130"/>
      <c r="AA16" s="78"/>
      <c r="AB16" s="85" t="s">
        <v>215</v>
      </c>
      <c r="AC16" s="87" t="s">
        <v>134</v>
      </c>
    </row>
    <row r="17" spans="1:29" s="74" customFormat="1" ht="100.5" customHeight="1" thickBot="1">
      <c r="A17" s="83" t="s">
        <v>40</v>
      </c>
      <c r="B17" s="88" t="s">
        <v>41</v>
      </c>
      <c r="C17" s="45">
        <v>11</v>
      </c>
      <c r="D17" s="48" t="s">
        <v>46</v>
      </c>
      <c r="E17" s="49" t="s">
        <v>47</v>
      </c>
      <c r="F17" s="50">
        <v>14000</v>
      </c>
      <c r="G17" s="51" t="s">
        <v>48</v>
      </c>
      <c r="H17" s="51" t="s">
        <v>51</v>
      </c>
      <c r="I17" s="51" t="s">
        <v>52</v>
      </c>
      <c r="J17" s="45">
        <v>1</v>
      </c>
      <c r="K17" s="72">
        <v>3</v>
      </c>
      <c r="L17" s="86">
        <v>2020630010098</v>
      </c>
      <c r="M17" s="77" t="s">
        <v>91</v>
      </c>
      <c r="N17" s="77" t="s">
        <v>97</v>
      </c>
      <c r="O17" s="77" t="s">
        <v>155</v>
      </c>
      <c r="P17" s="77">
        <v>5</v>
      </c>
      <c r="Q17" s="77">
        <v>10</v>
      </c>
      <c r="R17" s="126">
        <v>0</v>
      </c>
      <c r="S17" s="101">
        <f t="shared" si="0"/>
        <v>0</v>
      </c>
      <c r="T17" s="77" t="s">
        <v>51</v>
      </c>
      <c r="U17" s="77" t="s">
        <v>156</v>
      </c>
      <c r="V17" s="77" t="s">
        <v>107</v>
      </c>
      <c r="W17" s="78">
        <f>20000000+9999999</f>
        <v>29999999</v>
      </c>
      <c r="X17" s="78">
        <v>0</v>
      </c>
      <c r="Y17" s="101">
        <f t="shared" si="1"/>
        <v>0</v>
      </c>
      <c r="Z17" s="130"/>
      <c r="AA17" s="78"/>
      <c r="AB17" s="85" t="s">
        <v>215</v>
      </c>
      <c r="AC17" s="87" t="s">
        <v>134</v>
      </c>
    </row>
    <row r="18" spans="1:29" s="74" customFormat="1" ht="104.25" customHeight="1" thickBot="1">
      <c r="A18" s="83" t="s">
        <v>40</v>
      </c>
      <c r="B18" s="88" t="s">
        <v>41</v>
      </c>
      <c r="C18" s="45">
        <v>11</v>
      </c>
      <c r="D18" s="48" t="s">
        <v>46</v>
      </c>
      <c r="E18" s="49" t="s">
        <v>47</v>
      </c>
      <c r="F18" s="50">
        <v>14000</v>
      </c>
      <c r="G18" s="51" t="s">
        <v>48</v>
      </c>
      <c r="H18" s="51" t="s">
        <v>51</v>
      </c>
      <c r="I18" s="51" t="s">
        <v>52</v>
      </c>
      <c r="J18" s="45">
        <v>1</v>
      </c>
      <c r="K18" s="72">
        <v>3</v>
      </c>
      <c r="L18" s="86">
        <v>2020630010098</v>
      </c>
      <c r="M18" s="77" t="s">
        <v>91</v>
      </c>
      <c r="N18" s="77" t="s">
        <v>97</v>
      </c>
      <c r="O18" s="77" t="s">
        <v>157</v>
      </c>
      <c r="P18" s="77">
        <v>5</v>
      </c>
      <c r="Q18" s="77">
        <v>1</v>
      </c>
      <c r="R18" s="126">
        <v>0</v>
      </c>
      <c r="S18" s="101">
        <f t="shared" si="0"/>
        <v>0</v>
      </c>
      <c r="T18" s="77" t="s">
        <v>51</v>
      </c>
      <c r="U18" s="77" t="s">
        <v>156</v>
      </c>
      <c r="V18" s="77" t="s">
        <v>107</v>
      </c>
      <c r="W18" s="78">
        <v>15000000</v>
      </c>
      <c r="X18" s="78">
        <v>0</v>
      </c>
      <c r="Y18" s="101">
        <f t="shared" si="1"/>
        <v>0</v>
      </c>
      <c r="Z18" s="130"/>
      <c r="AA18" s="78"/>
      <c r="AB18" s="85" t="s">
        <v>215</v>
      </c>
      <c r="AC18" s="87" t="s">
        <v>134</v>
      </c>
    </row>
    <row r="19" spans="1:29" s="74" customFormat="1" ht="93.75" customHeight="1" thickBot="1">
      <c r="A19" s="83" t="s">
        <v>40</v>
      </c>
      <c r="B19" s="88" t="s">
        <v>41</v>
      </c>
      <c r="C19" s="45">
        <v>11</v>
      </c>
      <c r="D19" s="48" t="s">
        <v>46</v>
      </c>
      <c r="E19" s="49" t="s">
        <v>47</v>
      </c>
      <c r="F19" s="50">
        <v>14000</v>
      </c>
      <c r="G19" s="51" t="s">
        <v>48</v>
      </c>
      <c r="H19" s="51" t="s">
        <v>51</v>
      </c>
      <c r="I19" s="51" t="s">
        <v>52</v>
      </c>
      <c r="J19" s="45">
        <v>1</v>
      </c>
      <c r="K19" s="72">
        <v>3</v>
      </c>
      <c r="L19" s="86">
        <v>2020630010098</v>
      </c>
      <c r="M19" s="77" t="s">
        <v>91</v>
      </c>
      <c r="N19" s="77" t="s">
        <v>97</v>
      </c>
      <c r="O19" s="77" t="s">
        <v>158</v>
      </c>
      <c r="P19" s="77">
        <v>5</v>
      </c>
      <c r="Q19" s="77">
        <v>1</v>
      </c>
      <c r="R19" s="126">
        <v>0</v>
      </c>
      <c r="S19" s="101">
        <f t="shared" si="0"/>
        <v>0</v>
      </c>
      <c r="T19" s="77" t="s">
        <v>51</v>
      </c>
      <c r="U19" s="77" t="s">
        <v>156</v>
      </c>
      <c r="V19" s="77" t="s">
        <v>107</v>
      </c>
      <c r="W19" s="78">
        <v>15000000</v>
      </c>
      <c r="X19" s="78">
        <v>0</v>
      </c>
      <c r="Y19" s="101">
        <f t="shared" si="1"/>
        <v>0</v>
      </c>
      <c r="Z19" s="130"/>
      <c r="AA19" s="78"/>
      <c r="AB19" s="85" t="s">
        <v>215</v>
      </c>
      <c r="AC19" s="87" t="s">
        <v>134</v>
      </c>
    </row>
    <row r="20" spans="1:29" s="74" customFormat="1" ht="108.75" customHeight="1">
      <c r="A20" s="83" t="s">
        <v>40</v>
      </c>
      <c r="B20" s="88" t="s">
        <v>41</v>
      </c>
      <c r="C20" s="45">
        <v>11</v>
      </c>
      <c r="D20" s="48" t="s">
        <v>46</v>
      </c>
      <c r="E20" s="49" t="s">
        <v>47</v>
      </c>
      <c r="F20" s="50">
        <v>14000</v>
      </c>
      <c r="G20" s="51" t="s">
        <v>48</v>
      </c>
      <c r="H20" s="51" t="s">
        <v>51</v>
      </c>
      <c r="I20" s="51" t="s">
        <v>52</v>
      </c>
      <c r="J20" s="45">
        <v>1</v>
      </c>
      <c r="K20" s="72">
        <v>3</v>
      </c>
      <c r="L20" s="86">
        <v>2020630010098</v>
      </c>
      <c r="M20" s="77" t="s">
        <v>91</v>
      </c>
      <c r="N20" s="77" t="s">
        <v>97</v>
      </c>
      <c r="O20" s="77" t="s">
        <v>159</v>
      </c>
      <c r="P20" s="77">
        <v>5</v>
      </c>
      <c r="Q20" s="77">
        <v>1</v>
      </c>
      <c r="R20" s="126">
        <v>0</v>
      </c>
      <c r="S20" s="101">
        <f t="shared" si="0"/>
        <v>0</v>
      </c>
      <c r="T20" s="77" t="s">
        <v>51</v>
      </c>
      <c r="U20" s="77" t="s">
        <v>156</v>
      </c>
      <c r="V20" s="77" t="s">
        <v>107</v>
      </c>
      <c r="W20" s="78">
        <v>20000000</v>
      </c>
      <c r="X20" s="78">
        <v>0</v>
      </c>
      <c r="Y20" s="101">
        <f t="shared" si="1"/>
        <v>0</v>
      </c>
      <c r="Z20" s="130"/>
      <c r="AA20" s="78"/>
      <c r="AB20" s="85" t="s">
        <v>215</v>
      </c>
      <c r="AC20" s="87" t="s">
        <v>134</v>
      </c>
    </row>
    <row r="21" spans="1:29" s="74" customFormat="1" ht="123.75" customHeight="1" thickBot="1">
      <c r="A21" s="83" t="s">
        <v>40</v>
      </c>
      <c r="B21" s="88" t="s">
        <v>41</v>
      </c>
      <c r="C21" s="45">
        <v>11</v>
      </c>
      <c r="D21" s="48" t="s">
        <v>46</v>
      </c>
      <c r="E21" s="49" t="s">
        <v>47</v>
      </c>
      <c r="F21" s="50">
        <v>14000</v>
      </c>
      <c r="G21" s="51" t="s">
        <v>48</v>
      </c>
      <c r="H21" s="51" t="s">
        <v>53</v>
      </c>
      <c r="I21" s="51" t="s">
        <v>54</v>
      </c>
      <c r="J21" s="45">
        <v>0</v>
      </c>
      <c r="K21" s="72">
        <v>400</v>
      </c>
      <c r="L21" s="86">
        <v>2020630010098</v>
      </c>
      <c r="M21" s="77" t="s">
        <v>91</v>
      </c>
      <c r="N21" s="77" t="s">
        <v>97</v>
      </c>
      <c r="O21" s="77" t="s">
        <v>147</v>
      </c>
      <c r="P21" s="77">
        <v>0</v>
      </c>
      <c r="Q21" s="77">
        <v>6</v>
      </c>
      <c r="R21" s="126">
        <v>5</v>
      </c>
      <c r="S21" s="101">
        <f t="shared" si="0"/>
        <v>0.8333333333333334</v>
      </c>
      <c r="T21" s="77" t="s">
        <v>53</v>
      </c>
      <c r="U21" s="77" t="s">
        <v>160</v>
      </c>
      <c r="V21" s="77" t="s">
        <v>107</v>
      </c>
      <c r="W21" s="78">
        <f>130000000+47680286+49599185</f>
        <v>227279471</v>
      </c>
      <c r="X21" s="78">
        <v>120000000</v>
      </c>
      <c r="Y21" s="101">
        <f t="shared" si="1"/>
        <v>0.5279843334376645</v>
      </c>
      <c r="Z21" s="130">
        <v>200</v>
      </c>
      <c r="AA21" s="78" t="s">
        <v>222</v>
      </c>
      <c r="AB21" s="78" t="s">
        <v>216</v>
      </c>
      <c r="AC21" s="87" t="s">
        <v>134</v>
      </c>
    </row>
    <row r="22" spans="1:30" s="74" customFormat="1" ht="135" customHeight="1">
      <c r="A22" s="83" t="s">
        <v>40</v>
      </c>
      <c r="B22" s="88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51" t="s">
        <v>56</v>
      </c>
      <c r="H22" s="51" t="s">
        <v>57</v>
      </c>
      <c r="I22" s="51" t="s">
        <v>58</v>
      </c>
      <c r="J22" s="45">
        <v>1</v>
      </c>
      <c r="K22" s="72">
        <v>3</v>
      </c>
      <c r="L22" s="86">
        <v>2020630010088</v>
      </c>
      <c r="M22" s="77" t="s">
        <v>92</v>
      </c>
      <c r="N22" s="77" t="s">
        <v>102</v>
      </c>
      <c r="O22" s="77" t="s">
        <v>149</v>
      </c>
      <c r="P22" s="77">
        <v>1</v>
      </c>
      <c r="Q22" s="77">
        <v>1</v>
      </c>
      <c r="R22" s="126">
        <v>0</v>
      </c>
      <c r="S22" s="101">
        <f t="shared" si="0"/>
        <v>0</v>
      </c>
      <c r="T22" s="77" t="s">
        <v>57</v>
      </c>
      <c r="U22" s="77" t="s">
        <v>161</v>
      </c>
      <c r="V22" s="77" t="s">
        <v>120</v>
      </c>
      <c r="W22" s="78">
        <v>20000000</v>
      </c>
      <c r="X22" s="78">
        <v>0</v>
      </c>
      <c r="Y22" s="101">
        <f t="shared" si="1"/>
        <v>0</v>
      </c>
      <c r="Z22" s="130"/>
      <c r="AA22" s="78"/>
      <c r="AB22" s="85" t="s">
        <v>215</v>
      </c>
      <c r="AC22" s="87" t="s">
        <v>134</v>
      </c>
      <c r="AD22" s="75"/>
    </row>
    <row r="23" spans="1:29" s="74" customFormat="1" ht="135.75" customHeight="1" thickBot="1">
      <c r="A23" s="83" t="s">
        <v>40</v>
      </c>
      <c r="B23" s="88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51" t="s">
        <v>56</v>
      </c>
      <c r="H23" s="51" t="s">
        <v>59</v>
      </c>
      <c r="I23" s="51" t="s">
        <v>60</v>
      </c>
      <c r="J23" s="45">
        <v>20</v>
      </c>
      <c r="K23" s="72">
        <v>24</v>
      </c>
      <c r="L23" s="86">
        <v>2020630010088</v>
      </c>
      <c r="M23" s="77" t="s">
        <v>92</v>
      </c>
      <c r="N23" s="77" t="s">
        <v>102</v>
      </c>
      <c r="O23" s="77" t="s">
        <v>148</v>
      </c>
      <c r="P23" s="77">
        <v>33</v>
      </c>
      <c r="Q23" s="77">
        <v>10</v>
      </c>
      <c r="R23" s="126">
        <v>1</v>
      </c>
      <c r="S23" s="101">
        <f t="shared" si="0"/>
        <v>0.1</v>
      </c>
      <c r="T23" s="71" t="s">
        <v>59</v>
      </c>
      <c r="U23" s="77" t="s">
        <v>162</v>
      </c>
      <c r="V23" s="77" t="s">
        <v>120</v>
      </c>
      <c r="W23" s="78">
        <f>380000000+100000000+44000000</f>
        <v>524000000</v>
      </c>
      <c r="X23" s="78">
        <f>25400000</f>
        <v>25400000</v>
      </c>
      <c r="Y23" s="101">
        <f t="shared" si="1"/>
        <v>0.048473282442748095</v>
      </c>
      <c r="Z23" s="130">
        <v>200</v>
      </c>
      <c r="AA23" s="78" t="s">
        <v>223</v>
      </c>
      <c r="AB23" s="78" t="s">
        <v>217</v>
      </c>
      <c r="AC23" s="87" t="s">
        <v>134</v>
      </c>
    </row>
    <row r="24" spans="1:29" s="74" customFormat="1" ht="141.75" customHeight="1" thickBot="1">
      <c r="A24" s="83" t="s">
        <v>40</v>
      </c>
      <c r="B24" s="88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51" t="s">
        <v>56</v>
      </c>
      <c r="H24" s="51" t="s">
        <v>59</v>
      </c>
      <c r="I24" s="51" t="s">
        <v>60</v>
      </c>
      <c r="J24" s="45">
        <v>20</v>
      </c>
      <c r="K24" s="72">
        <v>24</v>
      </c>
      <c r="L24" s="86">
        <v>2020630010088</v>
      </c>
      <c r="M24" s="77" t="s">
        <v>92</v>
      </c>
      <c r="N24" s="77" t="s">
        <v>102</v>
      </c>
      <c r="O24" s="77" t="s">
        <v>163</v>
      </c>
      <c r="P24" s="77">
        <v>33</v>
      </c>
      <c r="Q24" s="77">
        <v>10</v>
      </c>
      <c r="R24" s="126">
        <v>0</v>
      </c>
      <c r="S24" s="101">
        <f t="shared" si="0"/>
        <v>0</v>
      </c>
      <c r="T24" s="71" t="s">
        <v>59</v>
      </c>
      <c r="U24" s="77" t="s">
        <v>162</v>
      </c>
      <c r="V24" s="77" t="s">
        <v>120</v>
      </c>
      <c r="W24" s="78">
        <f>50000000-22000000</f>
        <v>28000000</v>
      </c>
      <c r="X24" s="78">
        <v>0</v>
      </c>
      <c r="Y24" s="101">
        <f t="shared" si="1"/>
        <v>0</v>
      </c>
      <c r="Z24" s="130"/>
      <c r="AA24" s="78"/>
      <c r="AB24" s="85" t="s">
        <v>215</v>
      </c>
      <c r="AC24" s="87" t="s">
        <v>134</v>
      </c>
    </row>
    <row r="25" spans="1:29" s="74" customFormat="1" ht="135.75" customHeight="1">
      <c r="A25" s="83" t="s">
        <v>40</v>
      </c>
      <c r="B25" s="88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51" t="s">
        <v>56</v>
      </c>
      <c r="H25" s="51" t="s">
        <v>59</v>
      </c>
      <c r="I25" s="51" t="s">
        <v>60</v>
      </c>
      <c r="J25" s="45">
        <v>20</v>
      </c>
      <c r="K25" s="72">
        <v>24</v>
      </c>
      <c r="L25" s="86">
        <v>2020630010088</v>
      </c>
      <c r="M25" s="77" t="s">
        <v>92</v>
      </c>
      <c r="N25" s="77" t="s">
        <v>102</v>
      </c>
      <c r="O25" s="77" t="s">
        <v>151</v>
      </c>
      <c r="P25" s="77">
        <v>33</v>
      </c>
      <c r="Q25" s="77">
        <v>10</v>
      </c>
      <c r="R25" s="126">
        <v>0</v>
      </c>
      <c r="S25" s="101">
        <f t="shared" si="0"/>
        <v>0</v>
      </c>
      <c r="T25" s="71" t="s">
        <v>59</v>
      </c>
      <c r="U25" s="77" t="s">
        <v>162</v>
      </c>
      <c r="V25" s="77" t="s">
        <v>120</v>
      </c>
      <c r="W25" s="78">
        <f>50000000-22000000</f>
        <v>28000000</v>
      </c>
      <c r="X25" s="78">
        <v>0</v>
      </c>
      <c r="Y25" s="101">
        <f t="shared" si="1"/>
        <v>0</v>
      </c>
      <c r="Z25" s="130"/>
      <c r="AA25" s="78"/>
      <c r="AB25" s="85" t="s">
        <v>215</v>
      </c>
      <c r="AC25" s="87" t="s">
        <v>134</v>
      </c>
    </row>
    <row r="26" spans="1:29" s="74" customFormat="1" ht="125.25" customHeight="1">
      <c r="A26" s="83" t="s">
        <v>40</v>
      </c>
      <c r="B26" s="88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51" t="s">
        <v>56</v>
      </c>
      <c r="H26" s="51" t="s">
        <v>61</v>
      </c>
      <c r="I26" s="51" t="s">
        <v>62</v>
      </c>
      <c r="J26" s="45">
        <v>0</v>
      </c>
      <c r="K26" s="72">
        <v>6</v>
      </c>
      <c r="L26" s="86">
        <v>2020630010088</v>
      </c>
      <c r="M26" s="77" t="s">
        <v>92</v>
      </c>
      <c r="N26" s="77" t="s">
        <v>102</v>
      </c>
      <c r="O26" s="77" t="s">
        <v>150</v>
      </c>
      <c r="P26" s="77">
        <v>0</v>
      </c>
      <c r="Q26" s="77">
        <v>2</v>
      </c>
      <c r="R26" s="126">
        <v>1</v>
      </c>
      <c r="S26" s="101">
        <f t="shared" si="0"/>
        <v>0.5</v>
      </c>
      <c r="T26" s="71" t="s">
        <v>61</v>
      </c>
      <c r="U26" s="77" t="s">
        <v>164</v>
      </c>
      <c r="V26" s="77" t="s">
        <v>120</v>
      </c>
      <c r="W26" s="78">
        <v>61422612</v>
      </c>
      <c r="X26" s="78">
        <v>10400000</v>
      </c>
      <c r="Y26" s="101">
        <f t="shared" si="1"/>
        <v>0.16931875186291329</v>
      </c>
      <c r="Z26" s="130">
        <v>50</v>
      </c>
      <c r="AA26" s="78" t="s">
        <v>224</v>
      </c>
      <c r="AB26" s="78" t="s">
        <v>218</v>
      </c>
      <c r="AC26" s="87" t="s">
        <v>134</v>
      </c>
    </row>
    <row r="27" spans="1:29" s="74" customFormat="1" ht="104.25" customHeight="1">
      <c r="A27" s="83" t="s">
        <v>40</v>
      </c>
      <c r="B27" s="88" t="s">
        <v>41</v>
      </c>
      <c r="C27" s="45">
        <v>11</v>
      </c>
      <c r="D27" s="48" t="s">
        <v>55</v>
      </c>
      <c r="E27" s="49" t="s">
        <v>47</v>
      </c>
      <c r="F27" s="52">
        <v>0.8</v>
      </c>
      <c r="G27" s="71" t="s">
        <v>63</v>
      </c>
      <c r="H27" s="71" t="s">
        <v>64</v>
      </c>
      <c r="I27" s="71" t="s">
        <v>65</v>
      </c>
      <c r="J27" s="45">
        <v>0</v>
      </c>
      <c r="K27" s="72">
        <v>1</v>
      </c>
      <c r="L27" s="86">
        <v>2020630010092</v>
      </c>
      <c r="M27" s="77" t="s">
        <v>93</v>
      </c>
      <c r="N27" s="77" t="s">
        <v>63</v>
      </c>
      <c r="O27" s="77" t="s">
        <v>192</v>
      </c>
      <c r="P27" s="77">
        <v>0</v>
      </c>
      <c r="Q27" s="77">
        <v>1</v>
      </c>
      <c r="R27" s="126">
        <v>0</v>
      </c>
      <c r="S27" s="101">
        <f t="shared" si="0"/>
        <v>0</v>
      </c>
      <c r="T27" s="71" t="s">
        <v>64</v>
      </c>
      <c r="U27" s="77" t="s">
        <v>191</v>
      </c>
      <c r="V27" s="77" t="s">
        <v>118</v>
      </c>
      <c r="W27" s="78">
        <v>0</v>
      </c>
      <c r="X27" s="78">
        <v>0</v>
      </c>
      <c r="Y27" s="101" t="e">
        <f t="shared" si="1"/>
        <v>#DIV/0!</v>
      </c>
      <c r="Z27" s="130"/>
      <c r="AA27" s="78"/>
      <c r="AB27" s="78" t="s">
        <v>219</v>
      </c>
      <c r="AC27" s="87" t="s">
        <v>134</v>
      </c>
    </row>
    <row r="28" spans="1:29" s="74" customFormat="1" ht="112.5" customHeight="1">
      <c r="A28" s="83" t="s">
        <v>40</v>
      </c>
      <c r="B28" s="88" t="s">
        <v>41</v>
      </c>
      <c r="C28" s="45">
        <v>11</v>
      </c>
      <c r="D28" s="48" t="s">
        <v>55</v>
      </c>
      <c r="E28" s="49" t="s">
        <v>47</v>
      </c>
      <c r="F28" s="52">
        <v>0.8</v>
      </c>
      <c r="G28" s="71" t="s">
        <v>63</v>
      </c>
      <c r="H28" s="71" t="s">
        <v>68</v>
      </c>
      <c r="I28" s="71" t="s">
        <v>69</v>
      </c>
      <c r="J28" s="45">
        <v>0</v>
      </c>
      <c r="K28" s="72">
        <v>1</v>
      </c>
      <c r="L28" s="86">
        <v>2020630010092</v>
      </c>
      <c r="M28" s="77" t="s">
        <v>93</v>
      </c>
      <c r="N28" s="77" t="s">
        <v>63</v>
      </c>
      <c r="O28" s="77" t="s">
        <v>189</v>
      </c>
      <c r="P28" s="77">
        <v>0</v>
      </c>
      <c r="Q28" s="77">
        <v>1</v>
      </c>
      <c r="R28" s="126">
        <v>0</v>
      </c>
      <c r="S28" s="101">
        <f t="shared" si="0"/>
        <v>0</v>
      </c>
      <c r="T28" s="71" t="s">
        <v>68</v>
      </c>
      <c r="U28" s="77" t="s">
        <v>187</v>
      </c>
      <c r="V28" s="77" t="s">
        <v>118</v>
      </c>
      <c r="W28" s="78">
        <v>0</v>
      </c>
      <c r="X28" s="78">
        <v>0</v>
      </c>
      <c r="Y28" s="101" t="e">
        <f t="shared" si="1"/>
        <v>#DIV/0!</v>
      </c>
      <c r="Z28" s="130"/>
      <c r="AA28" s="78"/>
      <c r="AB28" s="78" t="s">
        <v>219</v>
      </c>
      <c r="AC28" s="87" t="s">
        <v>134</v>
      </c>
    </row>
    <row r="29" spans="1:29" s="74" customFormat="1" ht="84" customHeight="1">
      <c r="A29" s="83" t="s">
        <v>40</v>
      </c>
      <c r="B29" s="88" t="s">
        <v>41</v>
      </c>
      <c r="C29" s="45">
        <v>11</v>
      </c>
      <c r="D29" s="48" t="s">
        <v>55</v>
      </c>
      <c r="E29" s="49" t="s">
        <v>47</v>
      </c>
      <c r="F29" s="52">
        <v>0.8</v>
      </c>
      <c r="G29" s="71" t="s">
        <v>63</v>
      </c>
      <c r="H29" s="71" t="s">
        <v>66</v>
      </c>
      <c r="I29" s="71" t="s">
        <v>67</v>
      </c>
      <c r="J29" s="45">
        <v>0</v>
      </c>
      <c r="K29" s="72">
        <v>1</v>
      </c>
      <c r="L29" s="86">
        <v>2020630010092</v>
      </c>
      <c r="M29" s="77" t="s">
        <v>93</v>
      </c>
      <c r="N29" s="77" t="s">
        <v>63</v>
      </c>
      <c r="O29" s="77" t="s">
        <v>113</v>
      </c>
      <c r="P29" s="77">
        <v>0</v>
      </c>
      <c r="Q29" s="77">
        <v>1</v>
      </c>
      <c r="R29" s="126">
        <v>1</v>
      </c>
      <c r="S29" s="101">
        <f t="shared" si="0"/>
        <v>1</v>
      </c>
      <c r="T29" s="71" t="s">
        <v>66</v>
      </c>
      <c r="U29" s="77" t="s">
        <v>193</v>
      </c>
      <c r="V29" s="77" t="s">
        <v>118</v>
      </c>
      <c r="W29" s="78">
        <v>0</v>
      </c>
      <c r="X29" s="78">
        <v>0</v>
      </c>
      <c r="Y29" s="101" t="e">
        <f t="shared" si="1"/>
        <v>#DIV/0!</v>
      </c>
      <c r="Z29" s="130"/>
      <c r="AA29" s="78"/>
      <c r="AB29" s="78" t="s">
        <v>220</v>
      </c>
      <c r="AC29" s="87" t="s">
        <v>134</v>
      </c>
    </row>
    <row r="30" spans="1:29" s="74" customFormat="1" ht="106.5" customHeight="1">
      <c r="A30" s="83" t="s">
        <v>40</v>
      </c>
      <c r="B30" s="88" t="s">
        <v>41</v>
      </c>
      <c r="C30" s="45">
        <v>11</v>
      </c>
      <c r="D30" s="48" t="s">
        <v>55</v>
      </c>
      <c r="E30" s="49" t="s">
        <v>47</v>
      </c>
      <c r="F30" s="52">
        <v>0.8</v>
      </c>
      <c r="G30" s="71" t="s">
        <v>63</v>
      </c>
      <c r="H30" s="71" t="s">
        <v>141</v>
      </c>
      <c r="I30" s="71" t="s">
        <v>142</v>
      </c>
      <c r="J30" s="45">
        <v>1</v>
      </c>
      <c r="K30" s="72">
        <v>3</v>
      </c>
      <c r="L30" s="86">
        <v>2020630010092</v>
      </c>
      <c r="M30" s="77" t="s">
        <v>93</v>
      </c>
      <c r="N30" s="77" t="s">
        <v>63</v>
      </c>
      <c r="O30" s="77" t="s">
        <v>167</v>
      </c>
      <c r="P30" s="77">
        <v>0</v>
      </c>
      <c r="Q30" s="77">
        <v>1</v>
      </c>
      <c r="R30" s="126">
        <v>0</v>
      </c>
      <c r="S30" s="101">
        <f t="shared" si="0"/>
        <v>0</v>
      </c>
      <c r="T30" s="71" t="s">
        <v>141</v>
      </c>
      <c r="U30" s="77" t="s">
        <v>188</v>
      </c>
      <c r="V30" s="77" t="s">
        <v>118</v>
      </c>
      <c r="W30" s="78">
        <v>0</v>
      </c>
      <c r="X30" s="78">
        <v>0</v>
      </c>
      <c r="Y30" s="101" t="e">
        <f t="shared" si="1"/>
        <v>#DIV/0!</v>
      </c>
      <c r="Z30" s="130"/>
      <c r="AA30" s="78"/>
      <c r="AB30" s="78" t="s">
        <v>219</v>
      </c>
      <c r="AC30" s="87" t="s">
        <v>134</v>
      </c>
    </row>
    <row r="31" spans="1:34" s="74" customFormat="1" ht="108.75" customHeight="1">
      <c r="A31" s="83" t="s">
        <v>40</v>
      </c>
      <c r="B31" s="88" t="s">
        <v>41</v>
      </c>
      <c r="C31" s="45">
        <v>11</v>
      </c>
      <c r="D31" s="48" t="s">
        <v>55</v>
      </c>
      <c r="E31" s="49" t="s">
        <v>47</v>
      </c>
      <c r="F31" s="52">
        <v>0.8</v>
      </c>
      <c r="G31" s="51" t="s">
        <v>63</v>
      </c>
      <c r="H31" s="51" t="s">
        <v>70</v>
      </c>
      <c r="I31" s="51" t="s">
        <v>71</v>
      </c>
      <c r="J31" s="45">
        <v>0</v>
      </c>
      <c r="K31" s="72">
        <v>400</v>
      </c>
      <c r="L31" s="86">
        <v>2020630010075</v>
      </c>
      <c r="M31" s="77" t="s">
        <v>94</v>
      </c>
      <c r="N31" s="77" t="s">
        <v>70</v>
      </c>
      <c r="O31" s="77" t="s">
        <v>143</v>
      </c>
      <c r="P31" s="77">
        <v>0</v>
      </c>
      <c r="Q31" s="77">
        <v>2</v>
      </c>
      <c r="R31" s="126">
        <v>0</v>
      </c>
      <c r="S31" s="101">
        <f t="shared" si="0"/>
        <v>0</v>
      </c>
      <c r="T31" s="71" t="s">
        <v>70</v>
      </c>
      <c r="U31" s="77" t="s">
        <v>166</v>
      </c>
      <c r="V31" s="77" t="s">
        <v>107</v>
      </c>
      <c r="W31" s="78">
        <v>800000000</v>
      </c>
      <c r="X31" s="78">
        <v>0</v>
      </c>
      <c r="Y31" s="101">
        <f t="shared" si="1"/>
        <v>0</v>
      </c>
      <c r="Z31" s="130"/>
      <c r="AA31" s="78"/>
      <c r="AB31" s="78" t="s">
        <v>219</v>
      </c>
      <c r="AC31" s="87" t="s">
        <v>134</v>
      </c>
      <c r="AD31" s="217"/>
      <c r="AE31" s="218"/>
      <c r="AF31" s="218"/>
      <c r="AG31" s="218"/>
      <c r="AH31" s="218"/>
    </row>
    <row r="32" spans="1:34" s="74" customFormat="1" ht="99" customHeight="1">
      <c r="A32" s="83" t="s">
        <v>40</v>
      </c>
      <c r="B32" s="88" t="s">
        <v>41</v>
      </c>
      <c r="C32" s="45">
        <v>11</v>
      </c>
      <c r="D32" s="48" t="s">
        <v>55</v>
      </c>
      <c r="E32" s="49" t="s">
        <v>47</v>
      </c>
      <c r="F32" s="52">
        <v>0.8</v>
      </c>
      <c r="G32" s="51" t="s">
        <v>63</v>
      </c>
      <c r="H32" s="51" t="s">
        <v>70</v>
      </c>
      <c r="I32" s="51" t="s">
        <v>71</v>
      </c>
      <c r="J32" s="45">
        <v>0</v>
      </c>
      <c r="K32" s="72">
        <v>400</v>
      </c>
      <c r="L32" s="86">
        <v>2020630010075</v>
      </c>
      <c r="M32" s="77" t="s">
        <v>94</v>
      </c>
      <c r="N32" s="77" t="s">
        <v>70</v>
      </c>
      <c r="O32" s="77" t="s">
        <v>168</v>
      </c>
      <c r="P32" s="77">
        <v>0</v>
      </c>
      <c r="Q32" s="77">
        <v>2</v>
      </c>
      <c r="R32" s="126">
        <v>0</v>
      </c>
      <c r="S32" s="101">
        <f t="shared" si="0"/>
        <v>0</v>
      </c>
      <c r="T32" s="71" t="s">
        <v>70</v>
      </c>
      <c r="U32" s="77" t="s">
        <v>166</v>
      </c>
      <c r="V32" s="77" t="s">
        <v>107</v>
      </c>
      <c r="W32" s="78">
        <v>48827161</v>
      </c>
      <c r="X32" s="78">
        <v>0</v>
      </c>
      <c r="Y32" s="101">
        <f t="shared" si="1"/>
        <v>0</v>
      </c>
      <c r="Z32" s="130"/>
      <c r="AA32" s="78"/>
      <c r="AB32" s="78" t="s">
        <v>219</v>
      </c>
      <c r="AC32" s="87" t="s">
        <v>134</v>
      </c>
      <c r="AD32" s="217"/>
      <c r="AE32" s="218"/>
      <c r="AF32" s="218"/>
      <c r="AG32" s="218"/>
      <c r="AH32" s="218"/>
    </row>
    <row r="33" spans="1:34" s="74" customFormat="1" ht="93.75" customHeight="1">
      <c r="A33" s="83" t="s">
        <v>40</v>
      </c>
      <c r="B33" s="88" t="s">
        <v>41</v>
      </c>
      <c r="C33" s="45">
        <v>11</v>
      </c>
      <c r="D33" s="48" t="s">
        <v>55</v>
      </c>
      <c r="E33" s="49" t="s">
        <v>47</v>
      </c>
      <c r="F33" s="52">
        <v>0.8</v>
      </c>
      <c r="G33" s="51" t="s">
        <v>63</v>
      </c>
      <c r="H33" s="51" t="s">
        <v>70</v>
      </c>
      <c r="I33" s="51" t="s">
        <v>71</v>
      </c>
      <c r="J33" s="45">
        <v>0</v>
      </c>
      <c r="K33" s="72">
        <v>400</v>
      </c>
      <c r="L33" s="86">
        <v>2020630010075</v>
      </c>
      <c r="M33" s="77" t="s">
        <v>94</v>
      </c>
      <c r="N33" s="77" t="s">
        <v>70</v>
      </c>
      <c r="O33" s="77" t="s">
        <v>169</v>
      </c>
      <c r="P33" s="77">
        <v>0</v>
      </c>
      <c r="Q33" s="77">
        <v>1</v>
      </c>
      <c r="R33" s="127">
        <v>1</v>
      </c>
      <c r="S33" s="101">
        <f t="shared" si="0"/>
        <v>1</v>
      </c>
      <c r="T33" s="71" t="s">
        <v>70</v>
      </c>
      <c r="U33" s="77" t="s">
        <v>166</v>
      </c>
      <c r="V33" s="77" t="s">
        <v>107</v>
      </c>
      <c r="W33" s="78">
        <f>806400000+30960036</f>
        <v>837360036</v>
      </c>
      <c r="X33" s="78">
        <v>71066990</v>
      </c>
      <c r="Y33" s="101">
        <f t="shared" si="1"/>
        <v>0.0848702910870707</v>
      </c>
      <c r="Z33" s="130"/>
      <c r="AA33" s="78" t="s">
        <v>238</v>
      </c>
      <c r="AB33" s="78" t="s">
        <v>233</v>
      </c>
      <c r="AC33" s="87" t="s">
        <v>134</v>
      </c>
      <c r="AD33" s="217"/>
      <c r="AE33" s="218"/>
      <c r="AF33" s="218"/>
      <c r="AG33" s="218"/>
      <c r="AH33" s="218"/>
    </row>
    <row r="34" spans="1:33" s="74" customFormat="1" ht="125.25" customHeight="1">
      <c r="A34" s="83" t="s">
        <v>40</v>
      </c>
      <c r="B34" s="88" t="s">
        <v>41</v>
      </c>
      <c r="C34" s="45">
        <v>11</v>
      </c>
      <c r="D34" s="48" t="s">
        <v>72</v>
      </c>
      <c r="E34" s="50">
        <v>30000</v>
      </c>
      <c r="F34" s="50">
        <v>60000</v>
      </c>
      <c r="G34" s="51" t="s">
        <v>73</v>
      </c>
      <c r="H34" s="51" t="s">
        <v>74</v>
      </c>
      <c r="I34" s="51" t="s">
        <v>75</v>
      </c>
      <c r="J34" s="45">
        <v>0</v>
      </c>
      <c r="K34" s="72">
        <v>4</v>
      </c>
      <c r="L34" s="86">
        <v>2020630010096</v>
      </c>
      <c r="M34" s="77" t="s">
        <v>95</v>
      </c>
      <c r="N34" s="77" t="s">
        <v>114</v>
      </c>
      <c r="O34" s="77" t="s">
        <v>170</v>
      </c>
      <c r="P34" s="77">
        <v>0</v>
      </c>
      <c r="Q34" s="77">
        <v>1</v>
      </c>
      <c r="R34" s="128">
        <v>0</v>
      </c>
      <c r="S34" s="101">
        <f t="shared" si="0"/>
        <v>0</v>
      </c>
      <c r="T34" s="77" t="s">
        <v>74</v>
      </c>
      <c r="U34" s="77" t="s">
        <v>171</v>
      </c>
      <c r="V34" s="77" t="s">
        <v>117</v>
      </c>
      <c r="W34" s="78">
        <v>20000000</v>
      </c>
      <c r="X34" s="78">
        <v>0</v>
      </c>
      <c r="Y34" s="101">
        <f t="shared" si="1"/>
        <v>0</v>
      </c>
      <c r="Z34" s="130"/>
      <c r="AA34" s="78"/>
      <c r="AB34" s="78" t="s">
        <v>219</v>
      </c>
      <c r="AC34" s="87" t="s">
        <v>134</v>
      </c>
      <c r="AD34" s="217"/>
      <c r="AE34" s="218"/>
      <c r="AF34" s="218"/>
      <c r="AG34" s="218"/>
    </row>
    <row r="35" spans="1:33" s="74" customFormat="1" ht="84" customHeight="1">
      <c r="A35" s="83" t="s">
        <v>40</v>
      </c>
      <c r="B35" s="88" t="s">
        <v>41</v>
      </c>
      <c r="C35" s="45">
        <v>11</v>
      </c>
      <c r="D35" s="48" t="s">
        <v>72</v>
      </c>
      <c r="E35" s="50">
        <v>30000</v>
      </c>
      <c r="F35" s="50">
        <v>60000</v>
      </c>
      <c r="G35" s="51" t="s">
        <v>76</v>
      </c>
      <c r="H35" s="51" t="s">
        <v>77</v>
      </c>
      <c r="I35" s="51" t="s">
        <v>52</v>
      </c>
      <c r="J35" s="45">
        <v>5</v>
      </c>
      <c r="K35" s="72">
        <v>5</v>
      </c>
      <c r="L35" s="86">
        <v>2020630010096</v>
      </c>
      <c r="M35" s="77" t="s">
        <v>95</v>
      </c>
      <c r="N35" s="77" t="s">
        <v>114</v>
      </c>
      <c r="O35" s="77" t="s">
        <v>172</v>
      </c>
      <c r="P35" s="77">
        <v>2</v>
      </c>
      <c r="Q35" s="77">
        <v>1</v>
      </c>
      <c r="R35" s="128">
        <v>0</v>
      </c>
      <c r="S35" s="101">
        <f t="shared" si="0"/>
        <v>0</v>
      </c>
      <c r="T35" s="77" t="s">
        <v>77</v>
      </c>
      <c r="U35" s="77" t="s">
        <v>156</v>
      </c>
      <c r="V35" s="77" t="s">
        <v>117</v>
      </c>
      <c r="W35" s="78">
        <v>20000000</v>
      </c>
      <c r="X35" s="78">
        <v>0</v>
      </c>
      <c r="Y35" s="101">
        <f t="shared" si="1"/>
        <v>0</v>
      </c>
      <c r="Z35" s="130"/>
      <c r="AA35" s="78"/>
      <c r="AB35" s="78" t="s">
        <v>215</v>
      </c>
      <c r="AC35" s="87" t="s">
        <v>134</v>
      </c>
      <c r="AD35" s="222"/>
      <c r="AE35" s="170"/>
      <c r="AF35" s="170"/>
      <c r="AG35" s="170"/>
    </row>
    <row r="36" spans="1:33" s="74" customFormat="1" ht="136.5" customHeight="1">
      <c r="A36" s="83" t="s">
        <v>40</v>
      </c>
      <c r="B36" s="88" t="s">
        <v>41</v>
      </c>
      <c r="C36" s="45">
        <v>11</v>
      </c>
      <c r="D36" s="48" t="s">
        <v>72</v>
      </c>
      <c r="E36" s="50">
        <v>30000</v>
      </c>
      <c r="F36" s="50">
        <v>60000</v>
      </c>
      <c r="G36" s="51" t="s">
        <v>76</v>
      </c>
      <c r="H36" s="51" t="s">
        <v>77</v>
      </c>
      <c r="I36" s="51" t="s">
        <v>52</v>
      </c>
      <c r="J36" s="45">
        <v>5</v>
      </c>
      <c r="K36" s="72">
        <v>5</v>
      </c>
      <c r="L36" s="86">
        <v>2020630010096</v>
      </c>
      <c r="M36" s="77" t="s">
        <v>95</v>
      </c>
      <c r="N36" s="77" t="s">
        <v>114</v>
      </c>
      <c r="O36" s="77" t="s">
        <v>174</v>
      </c>
      <c r="P36" s="77">
        <v>2</v>
      </c>
      <c r="Q36" s="77">
        <v>1</v>
      </c>
      <c r="R36" s="128">
        <v>0</v>
      </c>
      <c r="S36" s="101">
        <f t="shared" si="0"/>
        <v>0</v>
      </c>
      <c r="T36" s="77" t="s">
        <v>77</v>
      </c>
      <c r="U36" s="77" t="s">
        <v>156</v>
      </c>
      <c r="V36" s="77" t="s">
        <v>117</v>
      </c>
      <c r="W36" s="78">
        <v>20000000</v>
      </c>
      <c r="X36" s="78">
        <v>0</v>
      </c>
      <c r="Y36" s="101">
        <f t="shared" si="1"/>
        <v>0</v>
      </c>
      <c r="Z36" s="130"/>
      <c r="AA36" s="78"/>
      <c r="AB36" s="78" t="s">
        <v>215</v>
      </c>
      <c r="AC36" s="87" t="s">
        <v>134</v>
      </c>
      <c r="AD36" s="222"/>
      <c r="AE36" s="170"/>
      <c r="AF36" s="170"/>
      <c r="AG36" s="170"/>
    </row>
    <row r="37" spans="1:33" s="74" customFormat="1" ht="123" customHeight="1">
      <c r="A37" s="83" t="s">
        <v>40</v>
      </c>
      <c r="B37" s="88" t="s">
        <v>41</v>
      </c>
      <c r="C37" s="45">
        <v>11</v>
      </c>
      <c r="D37" s="48" t="s">
        <v>72</v>
      </c>
      <c r="E37" s="50">
        <v>30000</v>
      </c>
      <c r="F37" s="50">
        <v>60000</v>
      </c>
      <c r="G37" s="51" t="s">
        <v>76</v>
      </c>
      <c r="H37" s="51" t="s">
        <v>77</v>
      </c>
      <c r="I37" s="51" t="s">
        <v>52</v>
      </c>
      <c r="J37" s="45">
        <v>5</v>
      </c>
      <c r="K37" s="72">
        <v>5</v>
      </c>
      <c r="L37" s="86">
        <v>2020630010096</v>
      </c>
      <c r="M37" s="77" t="s">
        <v>95</v>
      </c>
      <c r="N37" s="77" t="s">
        <v>114</v>
      </c>
      <c r="O37" s="77" t="s">
        <v>175</v>
      </c>
      <c r="P37" s="77">
        <v>2</v>
      </c>
      <c r="Q37" s="77">
        <v>1</v>
      </c>
      <c r="R37" s="128"/>
      <c r="S37" s="101">
        <f t="shared" si="0"/>
        <v>0</v>
      </c>
      <c r="T37" s="77" t="s">
        <v>77</v>
      </c>
      <c r="U37" s="77" t="s">
        <v>156</v>
      </c>
      <c r="V37" s="77" t="s">
        <v>117</v>
      </c>
      <c r="W37" s="78">
        <v>35000000</v>
      </c>
      <c r="X37" s="78">
        <v>0</v>
      </c>
      <c r="Y37" s="101">
        <f t="shared" si="1"/>
        <v>0</v>
      </c>
      <c r="Z37" s="130"/>
      <c r="AA37" s="78"/>
      <c r="AB37" s="78" t="s">
        <v>215</v>
      </c>
      <c r="AC37" s="87" t="s">
        <v>134</v>
      </c>
      <c r="AD37" s="222"/>
      <c r="AE37" s="170"/>
      <c r="AF37" s="170"/>
      <c r="AG37" s="170"/>
    </row>
    <row r="38" spans="1:29" s="74" customFormat="1" ht="110.25" customHeight="1">
      <c r="A38" s="83" t="s">
        <v>40</v>
      </c>
      <c r="B38" s="88" t="s">
        <v>41</v>
      </c>
      <c r="C38" s="45">
        <v>11</v>
      </c>
      <c r="D38" s="48" t="s">
        <v>72</v>
      </c>
      <c r="E38" s="50">
        <v>30000</v>
      </c>
      <c r="F38" s="50">
        <v>60000</v>
      </c>
      <c r="G38" s="51" t="s">
        <v>73</v>
      </c>
      <c r="H38" s="51" t="s">
        <v>78</v>
      </c>
      <c r="I38" s="51" t="s">
        <v>79</v>
      </c>
      <c r="J38" s="45">
        <v>30000</v>
      </c>
      <c r="K38" s="72">
        <v>60000</v>
      </c>
      <c r="L38" s="86">
        <v>2020630010096</v>
      </c>
      <c r="M38" s="77" t="s">
        <v>95</v>
      </c>
      <c r="N38" s="77" t="s">
        <v>114</v>
      </c>
      <c r="O38" s="77" t="s">
        <v>176</v>
      </c>
      <c r="P38" s="77">
        <v>10000</v>
      </c>
      <c r="Q38" s="77">
        <v>2</v>
      </c>
      <c r="R38" s="128">
        <v>2</v>
      </c>
      <c r="S38" s="101">
        <f t="shared" si="0"/>
        <v>1</v>
      </c>
      <c r="T38" s="77" t="s">
        <v>78</v>
      </c>
      <c r="U38" s="77" t="s">
        <v>156</v>
      </c>
      <c r="V38" s="77" t="s">
        <v>117</v>
      </c>
      <c r="W38" s="78">
        <v>30000000</v>
      </c>
      <c r="X38" s="78">
        <v>19200000</v>
      </c>
      <c r="Y38" s="101">
        <f t="shared" si="1"/>
        <v>0.64</v>
      </c>
      <c r="Z38" s="130">
        <v>342</v>
      </c>
      <c r="AA38" s="78" t="s">
        <v>225</v>
      </c>
      <c r="AB38" s="78" t="s">
        <v>221</v>
      </c>
      <c r="AC38" s="87" t="s">
        <v>134</v>
      </c>
    </row>
    <row r="39" spans="1:29" s="74" customFormat="1" ht="105" customHeight="1">
      <c r="A39" s="83" t="s">
        <v>40</v>
      </c>
      <c r="B39" s="88" t="s">
        <v>41</v>
      </c>
      <c r="C39" s="45">
        <v>11</v>
      </c>
      <c r="D39" s="48" t="s">
        <v>72</v>
      </c>
      <c r="E39" s="50">
        <v>30000</v>
      </c>
      <c r="F39" s="50">
        <v>60000</v>
      </c>
      <c r="G39" s="51" t="s">
        <v>73</v>
      </c>
      <c r="H39" s="51" t="s">
        <v>78</v>
      </c>
      <c r="I39" s="51" t="s">
        <v>79</v>
      </c>
      <c r="J39" s="45">
        <v>30000</v>
      </c>
      <c r="K39" s="72">
        <v>60000</v>
      </c>
      <c r="L39" s="86">
        <v>2020630010096</v>
      </c>
      <c r="M39" s="77" t="s">
        <v>95</v>
      </c>
      <c r="N39" s="77" t="s">
        <v>114</v>
      </c>
      <c r="O39" s="77" t="s">
        <v>173</v>
      </c>
      <c r="P39" s="77">
        <v>10000</v>
      </c>
      <c r="Q39" s="77">
        <v>1</v>
      </c>
      <c r="R39" s="128">
        <v>1</v>
      </c>
      <c r="S39" s="101">
        <f t="shared" si="0"/>
        <v>1</v>
      </c>
      <c r="T39" s="77" t="s">
        <v>78</v>
      </c>
      <c r="U39" s="77" t="s">
        <v>156</v>
      </c>
      <c r="V39" s="77" t="s">
        <v>117</v>
      </c>
      <c r="W39" s="78">
        <v>14000000</v>
      </c>
      <c r="X39" s="78">
        <v>10000000</v>
      </c>
      <c r="Y39" s="101">
        <f t="shared" si="1"/>
        <v>0.7142857142857143</v>
      </c>
      <c r="Z39" s="130">
        <v>119</v>
      </c>
      <c r="AA39" s="78" t="s">
        <v>226</v>
      </c>
      <c r="AB39" s="78" t="s">
        <v>234</v>
      </c>
      <c r="AC39" s="87" t="s">
        <v>134</v>
      </c>
    </row>
    <row r="40" spans="1:29" s="74" customFormat="1" ht="123" customHeight="1">
      <c r="A40" s="83" t="s">
        <v>40</v>
      </c>
      <c r="B40" s="88" t="s">
        <v>41</v>
      </c>
      <c r="C40" s="45">
        <v>11</v>
      </c>
      <c r="D40" s="48" t="s">
        <v>72</v>
      </c>
      <c r="E40" s="50">
        <v>30000</v>
      </c>
      <c r="F40" s="50">
        <v>60000</v>
      </c>
      <c r="G40" s="51" t="s">
        <v>73</v>
      </c>
      <c r="H40" s="51" t="s">
        <v>78</v>
      </c>
      <c r="I40" s="51" t="s">
        <v>79</v>
      </c>
      <c r="J40" s="45">
        <v>30000</v>
      </c>
      <c r="K40" s="72">
        <v>60000</v>
      </c>
      <c r="L40" s="86">
        <v>2020630010096</v>
      </c>
      <c r="M40" s="77" t="s">
        <v>95</v>
      </c>
      <c r="N40" s="77" t="s">
        <v>114</v>
      </c>
      <c r="O40" s="77" t="s">
        <v>177</v>
      </c>
      <c r="P40" s="77">
        <v>10000</v>
      </c>
      <c r="Q40" s="77">
        <v>1</v>
      </c>
      <c r="R40" s="128">
        <v>1</v>
      </c>
      <c r="S40" s="101">
        <f t="shared" si="0"/>
        <v>1</v>
      </c>
      <c r="T40" s="77" t="s">
        <v>78</v>
      </c>
      <c r="U40" s="77" t="s">
        <v>156</v>
      </c>
      <c r="V40" s="77" t="s">
        <v>117</v>
      </c>
      <c r="W40" s="78">
        <v>43000000</v>
      </c>
      <c r="X40" s="78">
        <v>40000000</v>
      </c>
      <c r="Y40" s="101">
        <f t="shared" si="1"/>
        <v>0.9302325581395349</v>
      </c>
      <c r="Z40" s="130">
        <v>222</v>
      </c>
      <c r="AA40" s="78" t="s">
        <v>227</v>
      </c>
      <c r="AB40" s="78" t="s">
        <v>231</v>
      </c>
      <c r="AC40" s="87" t="s">
        <v>134</v>
      </c>
    </row>
    <row r="41" spans="1:29" s="74" customFormat="1" ht="105" customHeight="1">
      <c r="A41" s="83" t="s">
        <v>40</v>
      </c>
      <c r="B41" s="88" t="s">
        <v>41</v>
      </c>
      <c r="C41" s="45">
        <v>11</v>
      </c>
      <c r="D41" s="48" t="s">
        <v>72</v>
      </c>
      <c r="E41" s="50">
        <v>30000</v>
      </c>
      <c r="F41" s="50">
        <v>60000</v>
      </c>
      <c r="G41" s="51" t="s">
        <v>73</v>
      </c>
      <c r="H41" s="51" t="s">
        <v>78</v>
      </c>
      <c r="I41" s="51" t="s">
        <v>79</v>
      </c>
      <c r="J41" s="45">
        <v>30000</v>
      </c>
      <c r="K41" s="72">
        <v>60000</v>
      </c>
      <c r="L41" s="86">
        <v>2020630010096</v>
      </c>
      <c r="M41" s="77" t="s">
        <v>95</v>
      </c>
      <c r="N41" s="77" t="s">
        <v>114</v>
      </c>
      <c r="O41" s="77" t="s">
        <v>178</v>
      </c>
      <c r="P41" s="77">
        <v>10000</v>
      </c>
      <c r="Q41" s="77">
        <v>8</v>
      </c>
      <c r="R41" s="128">
        <v>9</v>
      </c>
      <c r="S41" s="101">
        <f t="shared" si="0"/>
        <v>1.125</v>
      </c>
      <c r="T41" s="77" t="s">
        <v>78</v>
      </c>
      <c r="U41" s="77" t="s">
        <v>156</v>
      </c>
      <c r="V41" s="77" t="s">
        <v>117</v>
      </c>
      <c r="W41" s="78">
        <f>80800000+30960036</f>
        <v>111760036</v>
      </c>
      <c r="X41" s="78">
        <v>89200000</v>
      </c>
      <c r="Y41" s="101">
        <f t="shared" si="1"/>
        <v>0.798138611909538</v>
      </c>
      <c r="Z41" s="130">
        <v>1557</v>
      </c>
      <c r="AA41" s="78" t="s">
        <v>228</v>
      </c>
      <c r="AB41" s="78" t="s">
        <v>232</v>
      </c>
      <c r="AC41" s="87" t="s">
        <v>134</v>
      </c>
    </row>
    <row r="42" spans="1:29" s="74" customFormat="1" ht="104.25" customHeight="1">
      <c r="A42" s="83" t="s">
        <v>40</v>
      </c>
      <c r="B42" s="88" t="s">
        <v>41</v>
      </c>
      <c r="C42" s="45">
        <v>11</v>
      </c>
      <c r="D42" s="48" t="s">
        <v>72</v>
      </c>
      <c r="E42" s="50">
        <v>30000</v>
      </c>
      <c r="F42" s="50">
        <v>60000</v>
      </c>
      <c r="G42" s="51" t="s">
        <v>73</v>
      </c>
      <c r="H42" s="51" t="s">
        <v>78</v>
      </c>
      <c r="I42" s="51" t="s">
        <v>79</v>
      </c>
      <c r="J42" s="45">
        <v>30000</v>
      </c>
      <c r="K42" s="72">
        <v>60000</v>
      </c>
      <c r="L42" s="86">
        <v>2020630010096</v>
      </c>
      <c r="M42" s="77" t="s">
        <v>95</v>
      </c>
      <c r="N42" s="77" t="s">
        <v>114</v>
      </c>
      <c r="O42" s="77" t="s">
        <v>179</v>
      </c>
      <c r="P42" s="77">
        <v>10000</v>
      </c>
      <c r="Q42" s="77">
        <v>1</v>
      </c>
      <c r="R42" s="128">
        <v>1</v>
      </c>
      <c r="S42" s="101">
        <f t="shared" si="0"/>
        <v>1</v>
      </c>
      <c r="T42" s="77" t="s">
        <v>78</v>
      </c>
      <c r="U42" s="77" t="s">
        <v>156</v>
      </c>
      <c r="V42" s="77" t="s">
        <v>117</v>
      </c>
      <c r="W42" s="78">
        <v>16000000</v>
      </c>
      <c r="X42" s="78">
        <v>10000000</v>
      </c>
      <c r="Y42" s="101">
        <f t="shared" si="1"/>
        <v>0.625</v>
      </c>
      <c r="Z42" s="130">
        <v>205</v>
      </c>
      <c r="AA42" s="78" t="s">
        <v>237</v>
      </c>
      <c r="AB42" s="78" t="s">
        <v>236</v>
      </c>
      <c r="AC42" s="87" t="s">
        <v>134</v>
      </c>
    </row>
    <row r="43" spans="1:29" s="74" customFormat="1" ht="100.5" customHeight="1">
      <c r="A43" s="82" t="s">
        <v>80</v>
      </c>
      <c r="B43" s="252" t="s">
        <v>41</v>
      </c>
      <c r="C43" s="55" t="s">
        <v>81</v>
      </c>
      <c r="D43" s="56" t="s">
        <v>82</v>
      </c>
      <c r="E43" s="57" t="s">
        <v>47</v>
      </c>
      <c r="F43" s="58">
        <v>0.4</v>
      </c>
      <c r="G43" s="71" t="s">
        <v>83</v>
      </c>
      <c r="H43" s="71" t="s">
        <v>84</v>
      </c>
      <c r="I43" s="71" t="s">
        <v>85</v>
      </c>
      <c r="J43" s="55">
        <v>3</v>
      </c>
      <c r="K43" s="73">
        <v>2</v>
      </c>
      <c r="L43" s="86">
        <v>2020630010079</v>
      </c>
      <c r="M43" s="77" t="s">
        <v>96</v>
      </c>
      <c r="N43" s="77" t="s">
        <v>99</v>
      </c>
      <c r="O43" s="77" t="s">
        <v>180</v>
      </c>
      <c r="P43" s="77">
        <v>0</v>
      </c>
      <c r="Q43" s="77">
        <v>3</v>
      </c>
      <c r="R43" s="128">
        <v>3</v>
      </c>
      <c r="S43" s="101">
        <f t="shared" si="0"/>
        <v>1</v>
      </c>
      <c r="T43" s="71" t="s">
        <v>84</v>
      </c>
      <c r="U43" s="77" t="s">
        <v>181</v>
      </c>
      <c r="V43" s="77" t="s">
        <v>128</v>
      </c>
      <c r="W43" s="78">
        <v>86400000</v>
      </c>
      <c r="X43" s="78">
        <v>72654544</v>
      </c>
      <c r="Y43" s="101">
        <f t="shared" si="1"/>
        <v>0.8409090740740741</v>
      </c>
      <c r="Z43" s="130">
        <f>112+124+121+132+129+147</f>
        <v>765</v>
      </c>
      <c r="AA43" s="78" t="s">
        <v>229</v>
      </c>
      <c r="AB43" s="78" t="s">
        <v>235</v>
      </c>
      <c r="AC43" s="87" t="s">
        <v>134</v>
      </c>
    </row>
    <row r="44" spans="1:29" s="74" customFormat="1" ht="104.25" customHeight="1">
      <c r="A44" s="82" t="s">
        <v>80</v>
      </c>
      <c r="B44" s="252" t="s">
        <v>41</v>
      </c>
      <c r="C44" s="55" t="s">
        <v>81</v>
      </c>
      <c r="D44" s="56" t="s">
        <v>82</v>
      </c>
      <c r="E44" s="57" t="s">
        <v>47</v>
      </c>
      <c r="F44" s="58">
        <v>0.4</v>
      </c>
      <c r="G44" s="71" t="s">
        <v>83</v>
      </c>
      <c r="H44" s="71" t="s">
        <v>84</v>
      </c>
      <c r="I44" s="71" t="s">
        <v>85</v>
      </c>
      <c r="J44" s="55">
        <v>3</v>
      </c>
      <c r="K44" s="73">
        <v>2</v>
      </c>
      <c r="L44" s="86">
        <v>2020630010079</v>
      </c>
      <c r="M44" s="77" t="s">
        <v>96</v>
      </c>
      <c r="N44" s="77" t="s">
        <v>99</v>
      </c>
      <c r="O44" s="77" t="s">
        <v>182</v>
      </c>
      <c r="P44" s="77">
        <v>0</v>
      </c>
      <c r="Q44" s="77">
        <v>1</v>
      </c>
      <c r="R44" s="128">
        <v>0</v>
      </c>
      <c r="S44" s="101">
        <f t="shared" si="0"/>
        <v>0</v>
      </c>
      <c r="T44" s="71" t="s">
        <v>84</v>
      </c>
      <c r="U44" s="77" t="s">
        <v>181</v>
      </c>
      <c r="V44" s="77" t="s">
        <v>128</v>
      </c>
      <c r="W44" s="78">
        <v>6000000</v>
      </c>
      <c r="X44" s="78">
        <v>0</v>
      </c>
      <c r="Y44" s="101">
        <f t="shared" si="1"/>
        <v>0</v>
      </c>
      <c r="Z44" s="130"/>
      <c r="AA44" s="78"/>
      <c r="AB44" s="78" t="s">
        <v>215</v>
      </c>
      <c r="AC44" s="87" t="s">
        <v>134</v>
      </c>
    </row>
    <row r="45" spans="1:33" s="74" customFormat="1" ht="108" customHeight="1">
      <c r="A45" s="82" t="s">
        <v>80</v>
      </c>
      <c r="B45" s="252" t="s">
        <v>41</v>
      </c>
      <c r="C45" s="55" t="s">
        <v>81</v>
      </c>
      <c r="D45" s="56" t="s">
        <v>82</v>
      </c>
      <c r="E45" s="57" t="s">
        <v>47</v>
      </c>
      <c r="F45" s="58">
        <v>0.4</v>
      </c>
      <c r="G45" s="71" t="s">
        <v>83</v>
      </c>
      <c r="H45" s="71" t="s">
        <v>86</v>
      </c>
      <c r="I45" s="71" t="s">
        <v>87</v>
      </c>
      <c r="J45" s="55">
        <v>0</v>
      </c>
      <c r="K45" s="73">
        <v>4</v>
      </c>
      <c r="L45" s="86">
        <v>2020630010079</v>
      </c>
      <c r="M45" s="77" t="s">
        <v>96</v>
      </c>
      <c r="N45" s="77" t="s">
        <v>99</v>
      </c>
      <c r="O45" s="77" t="s">
        <v>183</v>
      </c>
      <c r="P45" s="77">
        <v>0</v>
      </c>
      <c r="Q45" s="77">
        <v>1</v>
      </c>
      <c r="R45" s="128">
        <v>0</v>
      </c>
      <c r="S45" s="101">
        <f t="shared" si="0"/>
        <v>0</v>
      </c>
      <c r="T45" s="71" t="s">
        <v>86</v>
      </c>
      <c r="U45" s="77" t="s">
        <v>181</v>
      </c>
      <c r="V45" s="77" t="s">
        <v>128</v>
      </c>
      <c r="W45" s="78">
        <v>12786000</v>
      </c>
      <c r="X45" s="78">
        <v>0</v>
      </c>
      <c r="Y45" s="101">
        <f t="shared" si="1"/>
        <v>0</v>
      </c>
      <c r="Z45" s="130"/>
      <c r="AA45" s="78"/>
      <c r="AB45" s="78" t="s">
        <v>215</v>
      </c>
      <c r="AC45" s="87" t="s">
        <v>134</v>
      </c>
      <c r="AD45" s="223"/>
      <c r="AE45" s="170"/>
      <c r="AF45" s="170"/>
      <c r="AG45" s="170"/>
    </row>
    <row r="46" spans="1:33" s="74" customFormat="1" ht="110.25" customHeight="1">
      <c r="A46" s="82" t="s">
        <v>80</v>
      </c>
      <c r="B46" s="252" t="s">
        <v>41</v>
      </c>
      <c r="C46" s="55" t="s">
        <v>81</v>
      </c>
      <c r="D46" s="56" t="s">
        <v>82</v>
      </c>
      <c r="E46" s="57" t="s">
        <v>47</v>
      </c>
      <c r="F46" s="58">
        <v>0.4</v>
      </c>
      <c r="G46" s="71" t="s">
        <v>83</v>
      </c>
      <c r="H46" s="71" t="s">
        <v>86</v>
      </c>
      <c r="I46" s="71" t="s">
        <v>87</v>
      </c>
      <c r="J46" s="55">
        <v>0</v>
      </c>
      <c r="K46" s="73">
        <v>4</v>
      </c>
      <c r="L46" s="86">
        <v>2020630010079</v>
      </c>
      <c r="M46" s="77" t="s">
        <v>96</v>
      </c>
      <c r="N46" s="77" t="s">
        <v>99</v>
      </c>
      <c r="O46" s="77" t="s">
        <v>184</v>
      </c>
      <c r="P46" s="77">
        <v>0</v>
      </c>
      <c r="Q46" s="77">
        <v>1</v>
      </c>
      <c r="R46" s="128">
        <v>0</v>
      </c>
      <c r="S46" s="101">
        <f t="shared" si="0"/>
        <v>0</v>
      </c>
      <c r="T46" s="71" t="s">
        <v>86</v>
      </c>
      <c r="U46" s="77" t="s">
        <v>181</v>
      </c>
      <c r="V46" s="77" t="s">
        <v>128</v>
      </c>
      <c r="W46" s="78">
        <v>20000000</v>
      </c>
      <c r="X46" s="78">
        <v>0</v>
      </c>
      <c r="Y46" s="101">
        <f t="shared" si="1"/>
        <v>0</v>
      </c>
      <c r="Z46" s="130"/>
      <c r="AA46" s="78"/>
      <c r="AB46" s="115" t="s">
        <v>230</v>
      </c>
      <c r="AC46" s="87" t="s">
        <v>134</v>
      </c>
      <c r="AD46" s="223"/>
      <c r="AE46" s="170"/>
      <c r="AF46" s="170"/>
      <c r="AG46" s="170"/>
    </row>
    <row r="47" spans="1:29" s="76" customFormat="1" ht="110.25" customHeight="1" thickBot="1">
      <c r="A47" s="104" t="s">
        <v>80</v>
      </c>
      <c r="B47" s="105" t="s">
        <v>41</v>
      </c>
      <c r="C47" s="106" t="s">
        <v>81</v>
      </c>
      <c r="D47" s="107" t="s">
        <v>82</v>
      </c>
      <c r="E47" s="108" t="s">
        <v>47</v>
      </c>
      <c r="F47" s="109">
        <v>0.4</v>
      </c>
      <c r="G47" s="110" t="s">
        <v>83</v>
      </c>
      <c r="H47" s="110" t="s">
        <v>88</v>
      </c>
      <c r="I47" s="110" t="s">
        <v>89</v>
      </c>
      <c r="J47" s="106">
        <v>48</v>
      </c>
      <c r="K47" s="111">
        <v>48</v>
      </c>
      <c r="L47" s="112">
        <v>2020630010079</v>
      </c>
      <c r="M47" s="113" t="s">
        <v>96</v>
      </c>
      <c r="N47" s="113" t="s">
        <v>99</v>
      </c>
      <c r="O47" s="113" t="s">
        <v>185</v>
      </c>
      <c r="P47" s="113">
        <v>12</v>
      </c>
      <c r="Q47" s="113">
        <v>12</v>
      </c>
      <c r="R47" s="129">
        <v>0</v>
      </c>
      <c r="S47" s="114">
        <f t="shared" si="0"/>
        <v>0</v>
      </c>
      <c r="T47" s="71" t="s">
        <v>88</v>
      </c>
      <c r="U47" s="113" t="s">
        <v>186</v>
      </c>
      <c r="V47" s="113" t="s">
        <v>128</v>
      </c>
      <c r="W47" s="115">
        <f>687295000-19967976</f>
        <v>667327024</v>
      </c>
      <c r="X47" s="115">
        <v>0</v>
      </c>
      <c r="Y47" s="114">
        <f t="shared" si="1"/>
        <v>0</v>
      </c>
      <c r="Z47" s="130"/>
      <c r="AA47" s="115"/>
      <c r="AB47" s="115" t="s">
        <v>230</v>
      </c>
      <c r="AC47" s="116" t="s">
        <v>134</v>
      </c>
    </row>
    <row r="48" spans="1:29" ht="27.75" customHeight="1" thickBot="1">
      <c r="A48" s="117" t="s">
        <v>14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9"/>
      <c r="T48" s="118"/>
      <c r="U48" s="118"/>
      <c r="V48" s="118"/>
      <c r="W48" s="120">
        <f>+SUM(W12:W47)</f>
        <v>4021761524</v>
      </c>
      <c r="X48" s="120">
        <f>+SUM(X12:X47)</f>
        <v>467921534</v>
      </c>
      <c r="Y48" s="122">
        <f>X48/W48</f>
        <v>0.1163474092652342</v>
      </c>
      <c r="Z48" s="123"/>
      <c r="AA48" s="124"/>
      <c r="AB48" s="124"/>
      <c r="AC48" s="121"/>
    </row>
    <row r="49" spans="1:29" ht="15" customHeight="1" hidden="1">
      <c r="A49" s="259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102">
        <v>0</v>
      </c>
      <c r="T49" s="258"/>
      <c r="U49" s="258"/>
      <c r="V49" s="258"/>
      <c r="W49" s="99"/>
      <c r="X49" s="99"/>
      <c r="Y49" s="103">
        <v>0</v>
      </c>
      <c r="Z49" s="99"/>
      <c r="AA49" s="99"/>
      <c r="AB49" s="99"/>
      <c r="AC49" s="251"/>
    </row>
    <row r="50" spans="1:29" ht="15" customHeight="1" hidden="1">
      <c r="A50" s="259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102">
        <v>1</v>
      </c>
      <c r="T50" s="258"/>
      <c r="U50" s="258"/>
      <c r="V50" s="258"/>
      <c r="W50" s="99"/>
      <c r="X50" s="99"/>
      <c r="Y50" s="103">
        <v>1</v>
      </c>
      <c r="Z50" s="99"/>
      <c r="AA50" s="99"/>
      <c r="AB50" s="99"/>
      <c r="AC50" s="251"/>
    </row>
    <row r="51" spans="1:29" ht="12">
      <c r="A51" s="241"/>
      <c r="B51" s="240"/>
      <c r="C51" s="242"/>
      <c r="D51" s="240"/>
      <c r="E51" s="242"/>
      <c r="F51" s="240"/>
      <c r="G51" s="242"/>
      <c r="H51" s="240"/>
      <c r="I51" s="242"/>
      <c r="J51" s="242"/>
      <c r="K51" s="240"/>
      <c r="L51" s="65"/>
      <c r="M51" s="240"/>
      <c r="N51" s="238"/>
      <c r="O51" s="238"/>
      <c r="P51" s="238"/>
      <c r="Q51" s="238"/>
      <c r="R51" s="238"/>
      <c r="S51" s="238"/>
      <c r="T51" s="238"/>
      <c r="U51" s="238"/>
      <c r="V51" s="238"/>
      <c r="W51" s="247"/>
      <c r="X51" s="247"/>
      <c r="Y51" s="247"/>
      <c r="Z51" s="247"/>
      <c r="AA51" s="247"/>
      <c r="AB51" s="247"/>
      <c r="AC51" s="244"/>
    </row>
    <row r="52" spans="1:29" ht="42.75" customHeight="1">
      <c r="A52" s="241"/>
      <c r="B52" s="240"/>
      <c r="C52" s="243"/>
      <c r="D52" s="240"/>
      <c r="E52" s="242"/>
      <c r="F52" s="240"/>
      <c r="G52" s="238"/>
      <c r="H52" s="238"/>
      <c r="I52" s="238"/>
      <c r="J52" s="146" t="s">
        <v>12</v>
      </c>
      <c r="K52" s="146"/>
      <c r="L52" s="146"/>
      <c r="M52" s="243"/>
      <c r="N52" s="243"/>
      <c r="O52" s="146" t="s">
        <v>10</v>
      </c>
      <c r="P52" s="146"/>
      <c r="Q52" s="146"/>
      <c r="R52" s="256"/>
      <c r="S52" s="256"/>
      <c r="T52" s="256"/>
      <c r="U52" s="143"/>
      <c r="V52" s="144"/>
      <c r="W52" s="144"/>
      <c r="X52" s="144"/>
      <c r="Y52" s="144"/>
      <c r="Z52" s="144"/>
      <c r="AA52" s="144"/>
      <c r="AB52" s="144"/>
      <c r="AC52" s="145"/>
    </row>
    <row r="53" spans="1:29" ht="13.5">
      <c r="A53" s="241"/>
      <c r="B53" s="240"/>
      <c r="C53" s="243"/>
      <c r="D53" s="240"/>
      <c r="E53" s="242"/>
      <c r="F53" s="240"/>
      <c r="G53" s="238"/>
      <c r="H53" s="238"/>
      <c r="I53" s="238"/>
      <c r="J53" s="242"/>
      <c r="K53" s="240"/>
      <c r="L53" s="65"/>
      <c r="M53" s="240"/>
      <c r="N53" s="240"/>
      <c r="O53" s="243"/>
      <c r="P53" s="242"/>
      <c r="Q53" s="238"/>
      <c r="R53" s="238"/>
      <c r="S53" s="238"/>
      <c r="T53" s="238"/>
      <c r="U53" s="238"/>
      <c r="V53" s="238"/>
      <c r="W53" s="248"/>
      <c r="X53" s="248"/>
      <c r="Y53" s="248"/>
      <c r="Z53" s="248"/>
      <c r="AA53" s="248"/>
      <c r="AB53" s="248"/>
      <c r="AC53" s="244"/>
    </row>
    <row r="54" spans="1:29" ht="13.5">
      <c r="A54" s="241"/>
      <c r="B54" s="240"/>
      <c r="C54" s="243"/>
      <c r="D54" s="240"/>
      <c r="E54" s="242"/>
      <c r="F54" s="240"/>
      <c r="G54" s="238"/>
      <c r="H54" s="238"/>
      <c r="I54" s="238"/>
      <c r="J54" s="242"/>
      <c r="K54" s="240"/>
      <c r="L54" s="65"/>
      <c r="M54" s="240"/>
      <c r="N54" s="240"/>
      <c r="O54" s="243"/>
      <c r="P54" s="242"/>
      <c r="Q54" s="242"/>
      <c r="R54" s="242"/>
      <c r="S54" s="242"/>
      <c r="T54" s="242"/>
      <c r="U54" s="242"/>
      <c r="V54" s="242"/>
      <c r="W54" s="248"/>
      <c r="X54" s="248"/>
      <c r="Y54" s="248"/>
      <c r="Z54" s="248"/>
      <c r="AA54" s="248"/>
      <c r="AB54" s="248"/>
      <c r="AC54" s="245"/>
    </row>
    <row r="55" spans="1:29" ht="12">
      <c r="A55" s="241"/>
      <c r="B55" s="240"/>
      <c r="C55" s="242"/>
      <c r="D55" s="240"/>
      <c r="E55" s="242"/>
      <c r="F55" s="240"/>
      <c r="G55" s="238"/>
      <c r="H55" s="238"/>
      <c r="I55" s="238"/>
      <c r="J55" s="242"/>
      <c r="K55" s="240"/>
      <c r="L55" s="65"/>
      <c r="M55" s="240"/>
      <c r="N55" s="240"/>
      <c r="O55" s="242"/>
      <c r="P55" s="242"/>
      <c r="Q55" s="242"/>
      <c r="R55" s="242"/>
      <c r="S55" s="242"/>
      <c r="T55" s="242"/>
      <c r="U55" s="242"/>
      <c r="V55" s="242"/>
      <c r="W55" s="247"/>
      <c r="X55" s="247"/>
      <c r="Y55" s="247"/>
      <c r="Z55" s="247"/>
      <c r="AA55" s="247"/>
      <c r="AB55" s="247"/>
      <c r="AC55" s="245"/>
    </row>
    <row r="56" spans="1:29" ht="14.25" customHeight="1" thickBot="1">
      <c r="A56" s="241"/>
      <c r="B56" s="240"/>
      <c r="C56" s="243"/>
      <c r="D56" s="240"/>
      <c r="E56" s="242"/>
      <c r="F56" s="240"/>
      <c r="G56" s="238"/>
      <c r="H56" s="238"/>
      <c r="I56" s="238"/>
      <c r="J56" s="250"/>
      <c r="K56" s="250"/>
      <c r="L56" s="66"/>
      <c r="M56" s="240"/>
      <c r="N56" s="240"/>
      <c r="O56" s="250"/>
      <c r="P56" s="250"/>
      <c r="Q56" s="242"/>
      <c r="R56" s="242"/>
      <c r="S56" s="242"/>
      <c r="T56" s="242"/>
      <c r="U56" s="242"/>
      <c r="V56" s="242"/>
      <c r="W56" s="248"/>
      <c r="X56" s="248"/>
      <c r="Y56" s="248"/>
      <c r="Z56" s="248"/>
      <c r="AA56" s="248"/>
      <c r="AB56" s="248"/>
      <c r="AC56" s="245"/>
    </row>
    <row r="57" spans="1:29" ht="25.5" customHeight="1">
      <c r="A57" s="241"/>
      <c r="B57" s="240"/>
      <c r="C57" s="246"/>
      <c r="D57" s="240"/>
      <c r="E57" s="242"/>
      <c r="F57" s="240"/>
      <c r="G57" s="238"/>
      <c r="H57" s="238"/>
      <c r="I57" s="238"/>
      <c r="J57" s="140" t="s">
        <v>130</v>
      </c>
      <c r="K57" s="140"/>
      <c r="L57" s="140"/>
      <c r="M57" s="249"/>
      <c r="N57" s="249"/>
      <c r="O57" s="140" t="s">
        <v>165</v>
      </c>
      <c r="P57" s="140"/>
      <c r="Q57" s="140"/>
      <c r="R57" s="257"/>
      <c r="S57" s="257"/>
      <c r="T57" s="257"/>
      <c r="U57" s="242"/>
      <c r="V57" s="242"/>
      <c r="W57" s="248"/>
      <c r="X57" s="248"/>
      <c r="Y57" s="248"/>
      <c r="Z57" s="248"/>
      <c r="AA57" s="248"/>
      <c r="AB57" s="248"/>
      <c r="AC57" s="245"/>
    </row>
    <row r="58" spans="1:29" ht="27.75" customHeight="1">
      <c r="A58" s="241"/>
      <c r="B58" s="240"/>
      <c r="C58" s="246"/>
      <c r="D58" s="240"/>
      <c r="E58" s="242"/>
      <c r="F58" s="240"/>
      <c r="G58" s="238"/>
      <c r="H58" s="238"/>
      <c r="I58" s="238"/>
      <c r="J58" s="242" t="s">
        <v>13</v>
      </c>
      <c r="K58" s="240"/>
      <c r="L58" s="67"/>
      <c r="M58" s="249"/>
      <c r="N58" s="249"/>
      <c r="O58" s="231" t="s">
        <v>241</v>
      </c>
      <c r="P58" s="231"/>
      <c r="Q58" s="242"/>
      <c r="R58" s="242"/>
      <c r="S58" s="242"/>
      <c r="T58" s="242"/>
      <c r="U58" s="242"/>
      <c r="V58" s="242"/>
      <c r="W58" s="248"/>
      <c r="X58" s="248"/>
      <c r="Y58" s="248"/>
      <c r="Z58" s="248"/>
      <c r="AA58" s="248"/>
      <c r="AB58" s="248"/>
      <c r="AC58" s="245"/>
    </row>
    <row r="59" spans="1:29" ht="13.5">
      <c r="A59" s="241"/>
      <c r="B59" s="240"/>
      <c r="C59" s="242"/>
      <c r="D59" s="240"/>
      <c r="E59" s="242"/>
      <c r="F59" s="240"/>
      <c r="G59" s="242"/>
      <c r="H59" s="240"/>
      <c r="I59" s="242"/>
      <c r="J59" s="242"/>
      <c r="K59" s="240"/>
      <c r="L59" s="68"/>
      <c r="M59" s="240"/>
      <c r="N59" s="242"/>
      <c r="O59" s="242"/>
      <c r="P59" s="242"/>
      <c r="Q59" s="242"/>
      <c r="R59" s="242"/>
      <c r="S59" s="242"/>
      <c r="T59" s="242"/>
      <c r="U59" s="242"/>
      <c r="V59" s="242"/>
      <c r="W59" s="248"/>
      <c r="X59" s="248"/>
      <c r="Y59" s="248"/>
      <c r="Z59" s="248"/>
      <c r="AA59" s="248"/>
      <c r="AB59" s="248"/>
      <c r="AC59" s="245"/>
    </row>
    <row r="60" spans="1:29" ht="13.5">
      <c r="A60" s="241"/>
      <c r="B60" s="240"/>
      <c r="C60" s="242"/>
      <c r="D60" s="240"/>
      <c r="E60" s="242"/>
      <c r="F60" s="240"/>
      <c r="G60" s="242"/>
      <c r="H60" s="240"/>
      <c r="I60" s="242"/>
      <c r="J60" s="242"/>
      <c r="K60" s="240"/>
      <c r="L60" s="68"/>
      <c r="M60" s="240"/>
      <c r="N60" s="242"/>
      <c r="O60" s="242"/>
      <c r="P60" s="242"/>
      <c r="Q60" s="242"/>
      <c r="R60" s="242"/>
      <c r="S60" s="242"/>
      <c r="T60" s="242"/>
      <c r="U60" s="242"/>
      <c r="V60" s="242"/>
      <c r="W60" s="248"/>
      <c r="X60" s="248"/>
      <c r="Y60" s="248"/>
      <c r="Z60" s="248"/>
      <c r="AA60" s="248"/>
      <c r="AB60" s="248"/>
      <c r="AC60" s="245"/>
    </row>
    <row r="61" spans="1:29" ht="31.5" customHeight="1" thickBot="1">
      <c r="A61" s="133" t="s">
        <v>15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5"/>
    </row>
  </sheetData>
  <sheetProtection/>
  <mergeCells count="60">
    <mergeCell ref="A61:AC61"/>
    <mergeCell ref="AD35:AG35"/>
    <mergeCell ref="AD46:AG46"/>
    <mergeCell ref="J52:L52"/>
    <mergeCell ref="O52:Q52"/>
    <mergeCell ref="U52:AC52"/>
    <mergeCell ref="O58:P58"/>
    <mergeCell ref="AD32:AH32"/>
    <mergeCell ref="AD33:AH33"/>
    <mergeCell ref="AD34:AG34"/>
    <mergeCell ref="J57:L57"/>
    <mergeCell ref="O57:Q57"/>
    <mergeCell ref="AD36:AG36"/>
    <mergeCell ref="AD37:AG37"/>
    <mergeCell ref="AD45:AG45"/>
    <mergeCell ref="A8:K8"/>
    <mergeCell ref="L8:N8"/>
    <mergeCell ref="O8:Q8"/>
    <mergeCell ref="D9:F9"/>
    <mergeCell ref="I9:K9"/>
    <mergeCell ref="AD31:AH31"/>
    <mergeCell ref="R8:S8"/>
    <mergeCell ref="U8:Y8"/>
    <mergeCell ref="Z8:AA8"/>
    <mergeCell ref="A9:A11"/>
    <mergeCell ref="A7:G7"/>
    <mergeCell ref="A1:B4"/>
    <mergeCell ref="A6:K6"/>
    <mergeCell ref="L6:AC6"/>
    <mergeCell ref="C1:AB2"/>
    <mergeCell ref="C3:AB3"/>
    <mergeCell ref="C4:AB4"/>
    <mergeCell ref="A5:G5"/>
    <mergeCell ref="H5:AC5"/>
    <mergeCell ref="B9:B11"/>
    <mergeCell ref="C9:C11"/>
    <mergeCell ref="G9:G11"/>
    <mergeCell ref="H9:H11"/>
    <mergeCell ref="D10:D11"/>
    <mergeCell ref="E10:E11"/>
    <mergeCell ref="F10:F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Z10:Z11"/>
    <mergeCell ref="AA10:AA11"/>
    <mergeCell ref="AB10:AB11"/>
    <mergeCell ref="AC10:AC11"/>
    <mergeCell ref="R10:R11"/>
    <mergeCell ref="T10:T11"/>
    <mergeCell ref="U10:U11"/>
    <mergeCell ref="V10:V11"/>
    <mergeCell ref="W10:W11"/>
    <mergeCell ref="X10:X11"/>
  </mergeCells>
  <conditionalFormatting sqref="S12:S50">
    <cfRule type="colorScale" priority="4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Y12:Y50">
    <cfRule type="colorScale" priority="3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511811023622047" right="0.708661417322835" top="0.801181102" bottom="0.801181102" header="0.275590551181102" footer="0.47244094488189"/>
  <pageSetup fitToHeight="0" fitToWidth="1" horizontalDpi="600" verticalDpi="600" orientation="landscape" paperSize="5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Juliana</cp:lastModifiedBy>
  <cp:lastPrinted>2022-05-10T22:02:11Z</cp:lastPrinted>
  <dcterms:created xsi:type="dcterms:W3CDTF">2012-06-01T17:13:38Z</dcterms:created>
  <dcterms:modified xsi:type="dcterms:W3CDTF">2022-05-10T22:02:47Z</dcterms:modified>
  <cp:category/>
  <cp:version/>
  <cp:contentType/>
  <cp:contentStatus/>
</cp:coreProperties>
</file>