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D:\SEG_PLAN_ACCION_1T\"/>
    </mc:Choice>
  </mc:AlternateContent>
  <xr:revisionPtr revIDLastSave="0" documentId="13_ncr:1_{9E14F194-BB72-401D-B046-52A2FB8030F3}" xr6:coauthVersionLast="47" xr6:coauthVersionMax="47" xr10:uidLastSave="{00000000-0000-0000-0000-000000000000}"/>
  <bookViews>
    <workbookView xWindow="-110" yWindow="-110" windowWidth="19420" windowHeight="10420" xr2:uid="{00000000-000D-0000-FFFF-FFFF00000000}"/>
  </bookViews>
  <sheets>
    <sheet name="SEG_PA_SOCIAL_1T_2022" sheetId="4" r:id="rId1"/>
  </sheets>
  <definedNames>
    <definedName name="_xlnm._FilterDatabase" localSheetId="0" hidden="1">SEG_PA_SOCIAL_1T_2022!$A$11:$AG$365</definedName>
    <definedName name="_xlnm.Print_Area" localSheetId="0">SEG_PA_SOCIAL_1T_2022!$A$1:$AC$374</definedName>
    <definedName name="_xlnm.Print_Titles" localSheetId="0">SEG_PA_SOCIAL_1T_2022!$1:$10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81" i="4" l="1"/>
  <c r="W345" i="4" l="1"/>
  <c r="W338" i="4"/>
  <c r="W310" i="4"/>
  <c r="X283" i="4"/>
  <c r="W283" i="4"/>
  <c r="W278" i="4"/>
  <c r="W238" i="4"/>
  <c r="W215" i="4"/>
  <c r="W182" i="4"/>
  <c r="W169" i="4"/>
  <c r="W167" i="4"/>
  <c r="W142" i="4"/>
  <c r="W110" i="4"/>
  <c r="W67" i="4"/>
  <c r="W46" i="4"/>
  <c r="W15" i="4"/>
  <c r="S210" i="4" l="1"/>
  <c r="S209" i="4"/>
  <c r="S208" i="4"/>
  <c r="S207" i="4"/>
  <c r="Y305" i="4" l="1"/>
  <c r="Y279" i="4"/>
  <c r="Y211" i="4"/>
  <c r="Y181" i="4"/>
  <c r="Y177" i="4"/>
  <c r="Y175" i="4"/>
  <c r="Y137" i="4"/>
  <c r="Y134" i="4"/>
  <c r="Y130" i="4"/>
  <c r="Y91" i="4"/>
  <c r="Y88" i="4"/>
  <c r="Y84" i="4"/>
  <c r="Y60" i="4"/>
  <c r="Y55" i="4"/>
  <c r="Y45" i="4"/>
  <c r="Y32" i="4"/>
  <c r="Y25" i="4"/>
  <c r="X361" i="4"/>
  <c r="S360" i="4"/>
  <c r="S359" i="4"/>
  <c r="S358" i="4"/>
  <c r="S357" i="4"/>
  <c r="S356" i="4"/>
  <c r="S355" i="4"/>
  <c r="S354" i="4"/>
  <c r="S353" i="4"/>
  <c r="S352" i="4"/>
  <c r="S351" i="4"/>
  <c r="S350" i="4"/>
  <c r="S349" i="4"/>
  <c r="S348" i="4"/>
  <c r="S347" i="4"/>
  <c r="S346" i="4"/>
  <c r="S345" i="4"/>
  <c r="S344" i="4"/>
  <c r="S343" i="4"/>
  <c r="S342" i="4"/>
  <c r="S341" i="4"/>
  <c r="S340" i="4"/>
  <c r="S339" i="4"/>
  <c r="S338" i="4"/>
  <c r="S337" i="4"/>
  <c r="S336" i="4"/>
  <c r="S335" i="4"/>
  <c r="S334" i="4"/>
  <c r="S333" i="4"/>
  <c r="S332" i="4"/>
  <c r="S331" i="4"/>
  <c r="S330" i="4"/>
  <c r="S329" i="4"/>
  <c r="S328" i="4"/>
  <c r="S327" i="4"/>
  <c r="S326" i="4"/>
  <c r="S325" i="4"/>
  <c r="S324" i="4"/>
  <c r="S323" i="4"/>
  <c r="S322" i="4"/>
  <c r="S321" i="4"/>
  <c r="S320" i="4"/>
  <c r="S319" i="4"/>
  <c r="S318" i="4"/>
  <c r="S317" i="4"/>
  <c r="S316" i="4"/>
  <c r="S315" i="4"/>
  <c r="S314" i="4"/>
  <c r="S313" i="4"/>
  <c r="S312" i="4"/>
  <c r="S311" i="4"/>
  <c r="S310" i="4"/>
  <c r="S309" i="4"/>
  <c r="S308" i="4"/>
  <c r="S307" i="4"/>
  <c r="S306" i="4"/>
  <c r="S305" i="4"/>
  <c r="S304" i="4"/>
  <c r="S303" i="4"/>
  <c r="S302" i="4"/>
  <c r="S301" i="4"/>
  <c r="S300" i="4"/>
  <c r="S299" i="4"/>
  <c r="S298" i="4"/>
  <c r="S297" i="4"/>
  <c r="S296" i="4"/>
  <c r="S295" i="4"/>
  <c r="S294" i="4"/>
  <c r="S293" i="4"/>
  <c r="S292" i="4"/>
  <c r="S291" i="4"/>
  <c r="S290" i="4"/>
  <c r="S289" i="4"/>
  <c r="S288" i="4"/>
  <c r="S287" i="4"/>
  <c r="S286" i="4"/>
  <c r="S285" i="4"/>
  <c r="S284" i="4"/>
  <c r="S283" i="4"/>
  <c r="S282" i="4"/>
  <c r="S281" i="4"/>
  <c r="S280" i="4"/>
  <c r="S279" i="4"/>
  <c r="S278" i="4"/>
  <c r="S277" i="4"/>
  <c r="S276" i="4"/>
  <c r="S275" i="4"/>
  <c r="S274" i="4"/>
  <c r="S273" i="4"/>
  <c r="S272" i="4"/>
  <c r="S271" i="4"/>
  <c r="S270" i="4"/>
  <c r="S269" i="4"/>
  <c r="S268" i="4"/>
  <c r="S267" i="4"/>
  <c r="S266" i="4"/>
  <c r="S265" i="4"/>
  <c r="S264" i="4"/>
  <c r="S263" i="4"/>
  <c r="S262" i="4"/>
  <c r="S261" i="4"/>
  <c r="S260" i="4"/>
  <c r="S259" i="4"/>
  <c r="S258" i="4"/>
  <c r="S257" i="4"/>
  <c r="S256" i="4"/>
  <c r="S255" i="4"/>
  <c r="S254" i="4"/>
  <c r="S253" i="4"/>
  <c r="S252" i="4"/>
  <c r="S251" i="4"/>
  <c r="S250" i="4"/>
  <c r="S249" i="4"/>
  <c r="S248" i="4"/>
  <c r="S247" i="4"/>
  <c r="S246" i="4"/>
  <c r="S245" i="4"/>
  <c r="S244" i="4"/>
  <c r="S243" i="4"/>
  <c r="S242" i="4"/>
  <c r="S241" i="4"/>
  <c r="S240" i="4"/>
  <c r="S239" i="4"/>
  <c r="S238" i="4"/>
  <c r="S237" i="4"/>
  <c r="S236" i="4"/>
  <c r="S235" i="4"/>
  <c r="S234" i="4"/>
  <c r="S233" i="4"/>
  <c r="S232" i="4"/>
  <c r="S231" i="4"/>
  <c r="S230" i="4"/>
  <c r="S229" i="4"/>
  <c r="S228" i="4"/>
  <c r="S227" i="4"/>
  <c r="S226" i="4"/>
  <c r="S225" i="4"/>
  <c r="S224" i="4"/>
  <c r="S223" i="4"/>
  <c r="S222" i="4"/>
  <c r="S221" i="4"/>
  <c r="S220" i="4"/>
  <c r="S219" i="4"/>
  <c r="S218" i="4"/>
  <c r="S217" i="4"/>
  <c r="S216" i="4"/>
  <c r="S215" i="4"/>
  <c r="S214" i="4"/>
  <c r="S213" i="4"/>
  <c r="S212" i="4"/>
  <c r="S211" i="4"/>
  <c r="S206" i="4"/>
  <c r="S205" i="4"/>
  <c r="S204" i="4"/>
  <c r="S203" i="4"/>
  <c r="S202" i="4"/>
  <c r="S201" i="4"/>
  <c r="S200" i="4"/>
  <c r="S199" i="4"/>
  <c r="S198" i="4"/>
  <c r="S197" i="4"/>
  <c r="S196" i="4"/>
  <c r="S195" i="4"/>
  <c r="S194" i="4"/>
  <c r="S193" i="4"/>
  <c r="S192" i="4"/>
  <c r="S191" i="4"/>
  <c r="S190" i="4"/>
  <c r="S189" i="4"/>
  <c r="S188" i="4"/>
  <c r="S187" i="4"/>
  <c r="S186" i="4"/>
  <c r="S185" i="4"/>
  <c r="S184" i="4"/>
  <c r="S183" i="4"/>
  <c r="S182" i="4"/>
  <c r="S181" i="4"/>
  <c r="S180" i="4"/>
  <c r="S179" i="4"/>
  <c r="S178" i="4"/>
  <c r="S177" i="4"/>
  <c r="S176" i="4"/>
  <c r="S175" i="4"/>
  <c r="S174" i="4"/>
  <c r="S173" i="4"/>
  <c r="S172" i="4"/>
  <c r="S171" i="4"/>
  <c r="S170" i="4"/>
  <c r="S169" i="4"/>
  <c r="S168" i="4"/>
  <c r="S167" i="4"/>
  <c r="S166" i="4"/>
  <c r="S165" i="4"/>
  <c r="S164" i="4"/>
  <c r="S163" i="4"/>
  <c r="S162" i="4"/>
  <c r="S161" i="4"/>
  <c r="S160" i="4"/>
  <c r="S159" i="4"/>
  <c r="S158" i="4"/>
  <c r="S157" i="4"/>
  <c r="S156" i="4"/>
  <c r="S155" i="4"/>
  <c r="S154" i="4"/>
  <c r="S153" i="4"/>
  <c r="S152" i="4"/>
  <c r="S151" i="4"/>
  <c r="S150" i="4"/>
  <c r="S149" i="4"/>
  <c r="S148" i="4"/>
  <c r="S147" i="4"/>
  <c r="S146" i="4"/>
  <c r="S145" i="4"/>
  <c r="S144" i="4"/>
  <c r="S143" i="4"/>
  <c r="S142" i="4"/>
  <c r="S141" i="4"/>
  <c r="S140" i="4"/>
  <c r="S139" i="4"/>
  <c r="S138" i="4"/>
  <c r="S137" i="4"/>
  <c r="S136" i="4"/>
  <c r="S135" i="4"/>
  <c r="S134" i="4"/>
  <c r="S133" i="4"/>
  <c r="S132" i="4"/>
  <c r="S131" i="4"/>
  <c r="S130" i="4"/>
  <c r="S129" i="4"/>
  <c r="S128" i="4"/>
  <c r="S127" i="4"/>
  <c r="S126" i="4"/>
  <c r="S125" i="4"/>
  <c r="S124" i="4"/>
  <c r="S123" i="4"/>
  <c r="S122" i="4"/>
  <c r="S121" i="4"/>
  <c r="S120" i="4"/>
  <c r="S119" i="4"/>
  <c r="S118" i="4"/>
  <c r="S117" i="4"/>
  <c r="S116" i="4"/>
  <c r="S115" i="4"/>
  <c r="S114" i="4"/>
  <c r="S113" i="4"/>
  <c r="S112" i="4"/>
  <c r="S111" i="4"/>
  <c r="S110" i="4"/>
  <c r="S109" i="4"/>
  <c r="S108" i="4"/>
  <c r="S107" i="4"/>
  <c r="S106" i="4"/>
  <c r="S105" i="4"/>
  <c r="S104" i="4"/>
  <c r="S103" i="4"/>
  <c r="S102"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Y238" i="4" l="1"/>
  <c r="Y278" i="4"/>
  <c r="Y324" i="4" l="1"/>
  <c r="Y338" i="4"/>
  <c r="Y281" i="4"/>
  <c r="Y182" i="4" l="1"/>
  <c r="AG181" i="4" l="1"/>
  <c r="Y318" i="4" l="1"/>
  <c r="Y345" i="4" l="1"/>
  <c r="Y310" i="4"/>
  <c r="Y283" i="4"/>
  <c r="Y215" i="4"/>
  <c r="Y167" i="4"/>
  <c r="Y169" i="4"/>
  <c r="Y142" i="4"/>
  <c r="Y110" i="4"/>
  <c r="Y94" i="4"/>
  <c r="Y67" i="4"/>
  <c r="Y46" i="4"/>
  <c r="Y33" i="4"/>
  <c r="Y15" i="4"/>
  <c r="W361" i="4" l="1"/>
  <c r="Y361" i="4" s="1"/>
</calcChain>
</file>

<file path=xl/sharedStrings.xml><?xml version="1.0" encoding="utf-8"?>
<sst xmlns="http://schemas.openxmlformats.org/spreadsheetml/2006/main" count="1675" uniqueCount="626">
  <si>
    <t xml:space="preserve">Proceso de Direccionamiento Estratégico </t>
  </si>
  <si>
    <t>Departamento Administrativo de Planeación</t>
  </si>
  <si>
    <t>Página : 1 de 1</t>
  </si>
  <si>
    <t xml:space="preserve">PLAN  DE DESARROLLO </t>
  </si>
  <si>
    <t>PROYECTOS</t>
  </si>
  <si>
    <t>ACCIONES/ACTIVIDADES  DE  GESTIÓN Y ADMINISTRATIVAS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</si>
  <si>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</si>
  <si>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</si>
  <si>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</si>
  <si>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</si>
  <si>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</si>
  <si>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</si>
  <si>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</si>
  <si>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</si>
  <si>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</si>
  <si>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</si>
  <si>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</si>
  <si>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</si>
  <si>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</si>
  <si>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</si>
  <si>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</si>
  <si>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</si>
  <si>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</si>
  <si>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</si>
  <si>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Rubro Presupuestal</t>
  </si>
  <si>
    <t>Fuente</t>
  </si>
  <si>
    <t>Responsable</t>
  </si>
  <si>
    <t>Inclusión social</t>
  </si>
  <si>
    <t>1, 5, 10</t>
  </si>
  <si>
    <t>S.D.</t>
  </si>
  <si>
    <t xml:space="preserve">Atención integral de población en situación permanente de desprotección social y/o familiar </t>
  </si>
  <si>
    <t>Servicio de acompañamiento familiar y comunitario para la superación de la pobreza</t>
  </si>
  <si>
    <t xml:space="preserve">Atender en un 100% las familias del programa
</t>
  </si>
  <si>
    <t>1, 4, 5, 8, 9, 10, 12, 16, 17</t>
  </si>
  <si>
    <t xml:space="preserve">Red Unidos </t>
  </si>
  <si>
    <t>Beneficiarios de la oferta social atendidos</t>
  </si>
  <si>
    <t xml:space="preserve">Porcentaje de familias de red unidos impactados con oferta </t>
  </si>
  <si>
    <t>Porcentaje de personas asistidas</t>
  </si>
  <si>
    <t># de talleres y capacitaciones</t>
  </si>
  <si>
    <t>Servicio de gestión de oferta social para la población vulnerable -Promoción de la corresponsabilidad y participación ciudadana</t>
  </si>
  <si>
    <t>Mecanismos de articulación implementados para la gestión de oferta social - Promoción de la corresponsabilidad y participación ciudadana</t>
  </si>
  <si>
    <t>SD</t>
  </si>
  <si>
    <t>TOTAL</t>
  </si>
  <si>
    <t>REPRESENTANTE LEGAL</t>
  </si>
  <si>
    <t>RESPONSABLE DE LA DEPENDENCIA  Y/O ENTIDAD</t>
  </si>
  <si>
    <t xml:space="preserve">Secretario de Desarrollo Social </t>
  </si>
  <si>
    <t>____________________________________________________________
Centro Administrativo Municipal CAM, piso 3 Tel – (6) 741 71 00 Ext. 804, 805</t>
  </si>
  <si>
    <t>Pa´ la Primera infancia - Horizontes brillantes</t>
  </si>
  <si>
    <t>Pa´ la Infancia - construyamos juntos</t>
  </si>
  <si>
    <t xml:space="preserve">Reuniones de Mesa de Participación de Infancia </t>
  </si>
  <si>
    <t>Reuniones de Comité CIETI</t>
  </si>
  <si>
    <t xml:space="preserve">Reuniones de Consejo de Política social </t>
  </si>
  <si>
    <t xml:space="preserve">Pa´ la Adolescencia - Entornos protectores </t>
  </si>
  <si>
    <t xml:space="preserve">Seguimiento a política publica de primera infancia , infancia y adolescencia </t>
  </si>
  <si>
    <t xml:space="preserve">Juventud Pa´ todos </t>
  </si>
  <si>
    <t xml:space="preserve">Apoyo gestión de plan de acción de la Plataforma de juventud </t>
  </si>
  <si>
    <t>Exaltación de liderazgo juvenil</t>
  </si>
  <si>
    <t xml:space="preserve">Seguimiento política publica juventud </t>
  </si>
  <si>
    <t xml:space="preserve">Es Pa´ la equidad de género  </t>
  </si>
  <si>
    <t xml:space="preserve">Comité de Gestión de la Casa de la Mujer </t>
  </si>
  <si>
    <t>Implementar campañas de sensibilización sobre “nuevas masculinidades y feminidades”, para reducir las violencias.</t>
  </si>
  <si>
    <t xml:space="preserve">Es Pa´ Armenia diversa </t>
  </si>
  <si>
    <t>Implementar campaña de sensibilización con las familias de las personas LGBTI para reducir la discriminación, la estigmatización, la exclusión y prevenir el suicidio de jóvenes LGBTI.</t>
  </si>
  <si>
    <t>Reuniones Mesa de Concertación LGBTI</t>
  </si>
  <si>
    <t>Es Pa´ los Adultos Mayores - Atención Integral a la vejez</t>
  </si>
  <si>
    <t>Realizar trámites para generar el contacto con adultos mayores beneficiarios del programa Colombia Mayor (llamadas, visitas , respuesta a solicitudes )</t>
  </si>
  <si>
    <t xml:space="preserve">Tramite de novedades programa Colombia Mayor </t>
  </si>
  <si>
    <t>Pa´ un envejecimiento y vejez dignos - CBA , CV</t>
  </si>
  <si>
    <t xml:space="preserve">Es Pa´ el Habitante en situación de calle - Tú cuentas y juntos construimos inclusión social </t>
  </si>
  <si>
    <t xml:space="preserve">Seguimiento a Política Publica de habitante de calle </t>
  </si>
  <si>
    <t xml:space="preserve">Es Pa' las Personas con Discapacidad </t>
  </si>
  <si>
    <t xml:space="preserve">Es Pa´ las Familias </t>
  </si>
  <si>
    <t xml:space="preserve">Es Pa´ Servir - Servicios  Exequiales </t>
  </si>
  <si>
    <t>Servicios exequiales a población vulnerable</t>
  </si>
  <si>
    <t>Es Pa´ participar - cooperación ciudadana activa y social</t>
  </si>
  <si>
    <t>Es Pa´ las JAL - Gestión y procedimientos JAL</t>
  </si>
  <si>
    <t xml:space="preserve">Es Pa´ Decidir - acuerdos participativos - Presupuesto participativo </t>
  </si>
  <si>
    <t xml:space="preserve">Programas Sociales Pa´ las Familias vulnerables de Armenia -Familias en Acción y Jóvenes en Acción, Red Unidos </t>
  </si>
  <si>
    <t xml:space="preserve">Realizar mesas temáticas con instituciones de familias en acción 
</t>
  </si>
  <si>
    <t xml:space="preserve">Realizar sesiones (comités madres lideres) de familias en acción 
</t>
  </si>
  <si>
    <t xml:space="preserve">gestión de  talleres y capacitaciones beneficiarios de familias en acción 
</t>
  </si>
  <si>
    <t>Impulsa2</t>
  </si>
  <si>
    <t>MARY LUZ OSPINA GARCIA</t>
  </si>
  <si>
    <t>SOCIAL Y COMUNITARIO: "Un compromiso Cuyabro"</t>
  </si>
  <si>
    <t xml:space="preserve">Porcentaje de implementación y seguimiento de La Política pública La Política Pública de Primera infancia, Niñez, Adolescencia y Familia </t>
  </si>
  <si>
    <t>Desarrollo Integral de Niños, Niñas, Adolescentes y sus Familias</t>
  </si>
  <si>
    <t xml:space="preserve">Edificaciones de atención a la primera infancia adecuadas </t>
  </si>
  <si>
    <t xml:space="preserve">Secretaria de Desarrollo Social </t>
  </si>
  <si>
    <t>Documentos de política (Estudios para la actualización Política Pública de infancia y adolescencia )</t>
  </si>
  <si>
    <t>Desarrollo Integral de Niños, Niñas, Adolescentes y sus Familias  (Estudios para la actualización Política Pública de infancia y adolescencia)</t>
  </si>
  <si>
    <t>Estudios  para planeación y formulación de políticas (Estudios para la actualización Política Pública de infancia y adolescencia)</t>
  </si>
  <si>
    <t xml:space="preserve">Servicio de protección para el restablecimiento de derechos de niños, niñas, adolescentes y jóvenes( Servicios de atención, gestión para la promoción, prevención de derechos y gestión del riesgo en temas de problemáticas sociales de  infancia y adolescencia (consumo de SPA, suicidio, embarazo, violencia, vulneración de derechos, trabajo infantil y protección al joven trabajador, SRPA, Justicia juvenil restaurativa, niños, niñas y adolescentes víctimas) </t>
  </si>
  <si>
    <t>Niños, niñas, adolescentes y jóvenes atendidos con servicio de protección para el restablecimiento de derechos (infancia y adolescencia )</t>
  </si>
  <si>
    <t>Gestión Hogar de Paso NNA</t>
  </si>
  <si>
    <t xml:space="preserve">Mesas de trabajo con actores sociales para aunar esfuerzo para la primera infancia del Municipio de Armenia </t>
  </si>
  <si>
    <t>Gobierno territorial</t>
  </si>
  <si>
    <t>1, 3, 5, 10, 11, 16, 17</t>
  </si>
  <si>
    <t>Participación ciudadana y política y respeto por los derechos humanos y diversidad de creencias (Instancias de participación de infancia y adolescencia )</t>
  </si>
  <si>
    <t xml:space="preserve">Servicio de promoción a la participación ciudadana - en temas de  infancia y adolescencia </t>
  </si>
  <si>
    <t>Iniciativas para la promoción de la participación ciudadana implementada- en temas de infancia y adolescencia</t>
  </si>
  <si>
    <t xml:space="preserve"> Documentos de política (Estudios para la actualización Política Pública de infancia y adolescencia )</t>
  </si>
  <si>
    <t xml:space="preserve">visitas de acompañamiento y apoyo a las entidades del SRPA para fortalecer el acompañamiento a los adolescentes </t>
  </si>
  <si>
    <t>Centros de Atención Especializada - CAE para el restablecimiento de derechos adecuados</t>
  </si>
  <si>
    <t>Porcentaje de implementación y seguimiento de La Política pública La Política Pública de Juventud de Armenia</t>
  </si>
  <si>
    <t>39,48%</t>
  </si>
  <si>
    <t>Desarrollo Integral de Niños, Niñas, Adolescentes y sus Familias (juventud)</t>
  </si>
  <si>
    <t>Casa de la juventud  (programa sacúdete presidencia )</t>
  </si>
  <si>
    <t>Casa de la juventud adecuada y dotada</t>
  </si>
  <si>
    <t>INSTITUCIONAL Y GOBIERNO: "Servir y hacer las cosas bien"</t>
  </si>
  <si>
    <t>Participación ciudadana y política y respeto por los derechos humanos y diversidad de creencias (Instancias de participación de juventud - Plataforma de Juventud- Consejo Municipal de juventud)</t>
  </si>
  <si>
    <t>Servicio de promoción a la participación ciudadana - en temas de  juventud</t>
  </si>
  <si>
    <t>Iniciativas para la promoción de la participación ciudadana implementada- en temas de juventud</t>
  </si>
  <si>
    <t>Asambleas Juveniles</t>
  </si>
  <si>
    <t xml:space="preserve">Servicio de protección para el restablecimiento de derechos de niños, niñas, adolescentes y jóvenes( Servicios de atención, gestión para la promoción, prevención de derechos y gestión del riesgo en temas de problemáticas sociales de Jóvenes (consumo de SPA, embarazo, suicidio, violencia, vulneración de derechos, protección del joven trabajador, ,métodos alternativos de resolución de conflictos) </t>
  </si>
  <si>
    <t>Niños, niñas, adolescentes y jóvenes atendidos con servicio de protección para el restablecimiento de derechos ( Juventud )</t>
  </si>
  <si>
    <t>índice de pobreza multidimensional (IPM)</t>
  </si>
  <si>
    <t>Inclusión social y productiva para la población en situación de vulnerabilidad - Equidad de Género</t>
  </si>
  <si>
    <t xml:space="preserve">Casa de la mujer </t>
  </si>
  <si>
    <t>Casa de la mujer en funcionamiento</t>
  </si>
  <si>
    <t xml:space="preserve">Articular acciones para la garantía de derechos desde la equidad e igualdad de género en Armenia </t>
  </si>
  <si>
    <t>Porcentaje de cumplimiento en el índice de equidad de genero</t>
  </si>
  <si>
    <t>Inclusión social y productiva para la población en situación de vulnerabilidad - Equidad de Género
(Estudios para la actualización (diagnóstico, formulación) Política Pública de  equidad de género )</t>
  </si>
  <si>
    <t xml:space="preserve"> Documentos de política (Estudios para la actualización Política Pública de  equidad de género- Mujer- masculinidades )</t>
  </si>
  <si>
    <t>Estudios  para planeación y formulación de políticas (Estudios para la actualización  (diagnóstico, formulación) de política pública de  equidad de género</t>
  </si>
  <si>
    <t>índice de goce efectivo del derecho</t>
  </si>
  <si>
    <t>Participación ciudadana y política y respeto por los derechos humanos y diversidad de creencias (Instancias de participación de equidad de género  )</t>
  </si>
  <si>
    <t>Servicio de promoción a la participación ciudadana - en temas de equidad de genero</t>
  </si>
  <si>
    <t>Iniciativas para la promoción de la participación ciudadana implementada en temas de equidad de género ( mesa de concertación personas con orientación sexual e identidad de genero diversas, Consejo Comunitario de Mujeres)</t>
  </si>
  <si>
    <t xml:space="preserve">Servicio de gestión de la oferta para población vulnerable(Servicios de atención, gestión para la promoción, prevención de derechos y gestión del riesgo en temas de problemáticas sociales de equidad de género (consumo de SPA, embarazo adolescente, suicidio, violencia, vulneración de derechos, aplicación de enfoque de equidad de género) </t>
  </si>
  <si>
    <t>Beneficiarios de la oferta social atendidos (en temas de equidad de genero</t>
  </si>
  <si>
    <t>Servicio de gestión de oferta social para la población vulnerable  -(Servicio de divulgación para la promoción y prevención de los derechos de las personas con orientación sexual y/o identidad de género diversa)</t>
  </si>
  <si>
    <t>Beneficiarios de la oferta social atendidos (de las personas con orientación sexual y/o identidad de género diversa)</t>
  </si>
  <si>
    <t>Campaña de cultura ciudadana desde la inclusión de los sectores OSIDG para prevenir y mitigar intolerancia social</t>
  </si>
  <si>
    <t>Inclusión social y productiva para la población en situación de vulnerabilidad - Equidad de Género
(Estudios para la actualización Política Pública de  orientación sexual e identidad de género diversa elaborado )</t>
  </si>
  <si>
    <t xml:space="preserve"> Documentos de política (Estudios para la actualización Política Pública de  orientación sexual e identidad de género diversa elaborado )</t>
  </si>
  <si>
    <t>Estudios  para planeación y formulación de políticas (Estudios para la actualización  (diagnóstico, formulación) de política pública de orientación sexual e identidad de género diversa elaborado</t>
  </si>
  <si>
    <t>Exaltación de liderazgo  Activistas OSIGD - LGBTI del municipio de Armenia</t>
  </si>
  <si>
    <t>ECONÓMICO Y COMPETITIVIDAD: "Por Armenia Podemos"</t>
  </si>
  <si>
    <t>Trabajo</t>
  </si>
  <si>
    <t>1, 3, 8, 10, 16, 17</t>
  </si>
  <si>
    <t xml:space="preserve">Porcentaje de implementación y seguimiento de La Política pública de envejecimiento y vejez desde inclusión social y familiar de Armenia, Quindío, “Armenia, ciudad madura” 2019-2029 </t>
  </si>
  <si>
    <t>Protección social -Implementación de la Política pública de envejecimiento y vejez desde inclusión social y familiar de Armenia, Quindío, “Armenia, ciudad madura” 2019-2029</t>
  </si>
  <si>
    <t>Servicio de gestión de subsidios para el adulto mayor</t>
  </si>
  <si>
    <t>Tramites realizados</t>
  </si>
  <si>
    <t>Participación ciudadana y política y respeto por los derechos humanos y diversidad de creencias (Instancias de participación de adulto mayor - Cabildo de Adulto Mayor - Consejo de Atención integral adulto mayor- grupos de adulto mayor -Pensionados )</t>
  </si>
  <si>
    <t>Servicio de promoción a la participación ciudadana - en temas de adulto mayor</t>
  </si>
  <si>
    <t>Iniciativas para la promoción de la participación ciudadana implementada- en temas de adulto mayor</t>
  </si>
  <si>
    <t>Jornadas para fortalecer los grupos de adulto mayor, asociaciones de pensionados y jubilados y otros grupos organizados de adultos mayores de Armenia.</t>
  </si>
  <si>
    <t>Atención integral de población en situación permanente de desprotección social y/o familiar - Implementación de la Política pública de envejecimiento y vejez desde inclusión social y familiar de Armenia, Quindío, “Armenia, ciudad madura” 2019-2029</t>
  </si>
  <si>
    <t xml:space="preserve">Servicio de atención y protección integral al adulto mayor (Servicios de atención, gestión para la promoción, prevención de derechos y gestión del riesgo en temas de problemáticas sociales de Adulto Mayor (consumo de SPA,  suicidio, violencia, vulneración de derechos) </t>
  </si>
  <si>
    <t>Adultos mayores atendidos con servicios integrales:  (componente social)</t>
  </si>
  <si>
    <t>Exaltación de liderazgo Adulto Mayor</t>
  </si>
  <si>
    <t xml:space="preserve">Realizar encuentro intergeneracional en el Municipio de Armenia </t>
  </si>
  <si>
    <t xml:space="preserve">Centros de protección social para el adulto mayor dotados (CBA) </t>
  </si>
  <si>
    <t xml:space="preserve">Centros de protección social de día para el adulto mayor  dotados ( Centros vida públicos y privados) </t>
  </si>
  <si>
    <t xml:space="preserve">Centros de  día para el adulto mayor  dotados (centros vida públicos y privados) </t>
  </si>
  <si>
    <t>Porcentaje de implementación y seguimiento  de La Política pública Habitante de calle de Armenia 2017-2027 – “Armenia ciudad de derechos”</t>
  </si>
  <si>
    <t>Atención integral de población en situación permanente de desprotección social y/o familiar - Implementación de la Política pública Habitante de calle de Armenia 2017-2027 – “Armenia ciudad de derechos", en articulación con la Política Pública Social para Habitante de Calle - PPSHC de Colombia 2018.</t>
  </si>
  <si>
    <t xml:space="preserve"> Servicios de caracterización demográfica y socioeconómica de las personas habitantes de la calle</t>
  </si>
  <si>
    <t xml:space="preserve"> Personas caracterizadas</t>
  </si>
  <si>
    <t>Participación ciudadana y política y respeto por los derechos humanos y diversidad de creencias (Instancias de participación de habitante de calle - Comité Técnico Política pública)</t>
  </si>
  <si>
    <t>Servicio de promoción a la participación ciudadana - en temas de habitante de calle</t>
  </si>
  <si>
    <t xml:space="preserve">Centro de atención de habitantes de calle </t>
  </si>
  <si>
    <t xml:space="preserve">Gestión de Centro de atención de habitantes de calle </t>
  </si>
  <si>
    <t xml:space="preserve"> Servicios de atención integral al habitante de calle -(Servicios de atención, gestión para la promoción, prevención de derechos y gestión del riesgo en temas de problemáticas sociales de Habitante de calle (consumo de SPA, embarazo, suicidio, violencia, vulneración de derechos) </t>
  </si>
  <si>
    <t>Personas atendidas con servicios integrales (componente social)</t>
  </si>
  <si>
    <t xml:space="preserve">Porcentaje de implementación y seguimiento de La Política Pública De Discapacidad Para La Ciudad De Armenia </t>
  </si>
  <si>
    <t xml:space="preserve">Atención integral de población en situación permanente de desprotección social y/o familiar 
(Estudios para la actualización Política Pública de Discapacidad </t>
  </si>
  <si>
    <t xml:space="preserve"> Documentos de política (Estudios para la actualización Política Pública de Discapacidad )</t>
  </si>
  <si>
    <t>Estudios  para planeación y formulación de políticas (Estudios para la actualización Política Pública de Discapacidad)</t>
  </si>
  <si>
    <t>Participación ciudadana y política y respeto por los derechos humanos y diversidad de creencias (Instancias de participación de discapacidad  - Comité Municipal de Discapacidad - organizaciones de personas con discapacidad )</t>
  </si>
  <si>
    <t>Servicio de promoción a la participación ciudadana - en temas de discapacidad</t>
  </si>
  <si>
    <t>Iniciativas para la promoción de la participación ciudadana implementada - en temas de discapacidad</t>
  </si>
  <si>
    <t>Atención integral de población en situación permanente de desprotección social y/o familiar - Implementación de la Política Pública de Discapacidad para la Ciudad de Armenia</t>
  </si>
  <si>
    <t xml:space="preserve">Servicios de atención integral a población en condición de discapacidad -(Servicios de atención, gestión para la promoción de los derechos de las personas con discapacidad y prevención de los riesgos causantes de la condición de discapacidad y gestión del riesgo en temas de problemáticas sociales de personas con discapacidad (consumo de SPA, embarazo adolescente, suicidio, violencia, vulneración de derechos, formación a cuidadores, habilidades no cognitivas) </t>
  </si>
  <si>
    <t>Mesas de trabajo con actores sociales para las personas con discapacidad del Municipio de Armenia</t>
  </si>
  <si>
    <t>Feria de iniciativas productivas y emprendimientos de personas con discapacidad</t>
  </si>
  <si>
    <t>Inclusión social y productiva para la población en situación de vulnerabilidad  - Atención a familias y población vulnerable</t>
  </si>
  <si>
    <t xml:space="preserve">Servicio de gestión de oferta social para la población vulnerable - (Servicios de atención, gestión para la promoción, prevención de derechos y gestión del riesgo en temas de problemáticas sociales de la familia (consumo de SPA, embarazo adolescente, suicidio, violencia, vulneración de derechos) </t>
  </si>
  <si>
    <t>Servicio de gestión de oferta social para la población vulnerable - (Observatorio Social de Ciudad )</t>
  </si>
  <si>
    <t>Mecanismos de articulación implementados para la gestión de oferta social - Observatorio Social de Ciudad )</t>
  </si>
  <si>
    <t xml:space="preserve">Mesas de trabajo con actores sociales para aunar esfuerzo para las familias del Municipio de Armenia </t>
  </si>
  <si>
    <t>Servicio de gestión de oferta social para la población vulnerable - cooperación internacional</t>
  </si>
  <si>
    <t>Mecanismos de articulación implementados para la gestión de oferta social - cooperación internacional</t>
  </si>
  <si>
    <t>Porcentaje de beneficiarios acompañados institucionalmente.</t>
  </si>
  <si>
    <t>Servicio de asistencia funeraria- para población vulnerable (acorde a requisitos)</t>
  </si>
  <si>
    <t xml:space="preserve">Hogares subsidiados en asistencia funeraria </t>
  </si>
  <si>
    <t>Porcentaje de implementación y seguimiento de la Política Pública Comunal</t>
  </si>
  <si>
    <t>Participación ciudadana, política y respeto por los derechos humanos y diversidad de creencias (unidad de participación ciudadana y desarrollo local- Implementación Política Pública Comunal)</t>
  </si>
  <si>
    <t>Servicio de promoción a la participación ciudadana- para la gestión de la Política Pública comunal con implementación y seguimiento</t>
  </si>
  <si>
    <t>Iniciativas para la promoción de la participación ciudadana implementada.  para la gestión de la Política Pública comunal con implementación y seguimiento</t>
  </si>
  <si>
    <t xml:space="preserve">Articular acciones para Fomentar la organización y participación ciudadana en Armenia </t>
  </si>
  <si>
    <t>Servicio de promoción a la participación ciudadana -( Organismos comunales - Ediles- política de participación- organización y participación ciudadana- asistencia técnica en las gestiones de la propiedad horizontal)</t>
  </si>
  <si>
    <t>Iniciativas para la promoción de la participación ciudadana implementada.  (Ejercicios de participación ciudadana Organismos comunales - Ediles- política de participación- organización y participación ciudadana- asistencia técnica en las gestiones de la propiedad horizontal)</t>
  </si>
  <si>
    <t>Articular acciones para Fortalecer el apoyo y acompañamiento Institucional para mejorar la gestión de los Ediles de las JAL.</t>
  </si>
  <si>
    <t>Capacitación a los Ediles del Municipio de Armenia para el fortalecimiento de su gestión y de afianzamiento en el cumplimiento de las funciones. </t>
  </si>
  <si>
    <t>Atención, asesorías y respuestas a requerimientos solicitados por los Ediles para el fortalecimiento de su gestión.</t>
  </si>
  <si>
    <t>2</t>
  </si>
  <si>
    <t>Servicio de apoyo en la formulación, estructuración y gestión de proyectos de presupuesto participativo</t>
  </si>
  <si>
    <t xml:space="preserve">Proyectos estructurados </t>
  </si>
  <si>
    <t xml:space="preserve">Gestionar la ejecución de los recursos de presupuesto participativo acorde a la normatividad vigente </t>
  </si>
  <si>
    <t>100%</t>
  </si>
  <si>
    <t>Porcentaje de familias acompañados institucionalmente.</t>
  </si>
  <si>
    <t>Personas asistidas técnicamente:# mesas temáticas con instituciones realizadas.</t>
  </si>
  <si>
    <t>Gestionar la ejecución de los programas sociales en beneficio de los grupos poblacionales de Armenia</t>
  </si>
  <si>
    <t>Personas asistidas técnicamente: # de sesiones (comité madres lideres)</t>
  </si>
  <si>
    <t>Personas asistidas técnicamente: # de talleres y capacitaciones</t>
  </si>
  <si>
    <t>Porcentaje de jóvenes acompañados</t>
  </si>
  <si>
    <t># de actividades de difusión</t>
  </si>
  <si>
    <t>Inclusión social y productiva para la población en situación de vulnerabilidad  - impulsados -Promoción de la corresponsabilidad y participación ciudadana</t>
  </si>
  <si>
    <t>JOSÉ MANUIEL RÍOS MORAES</t>
  </si>
  <si>
    <t xml:space="preserve">ALCALDE </t>
  </si>
  <si>
    <t>Mesas de trabajo con actores sociales para aunar esfuerzos para OSIGD - LGBTI del Municipio de Armenia para  empoderamiento de sectores OSIGD  con enfoque diferencial</t>
  </si>
  <si>
    <t xml:space="preserve">Mesas de trabajo con actores sociales para aunar esfuerzo para los adolescentes del Municipio de Armenia </t>
  </si>
  <si>
    <t xml:space="preserve">Mesas de trabajo con actores sociales para aunar esfuerzos para la equidad de genero en el Municipio de Armenia (oferta de servicios ) </t>
  </si>
  <si>
    <t>Exaltación de liderazgo de mujeres del Municipio de Armenia</t>
  </si>
  <si>
    <t>Acciones de Implementación del componente social de la Política Pública de Envejecimiento y vejez</t>
  </si>
  <si>
    <t>Reuniones de Sub comité de Infancia y adolescencia</t>
  </si>
  <si>
    <t>Reuniones de la comisión de concertación y decisión juventud</t>
  </si>
  <si>
    <t>Conmemoración fechas representativas personas OSIGD - LGBTI</t>
  </si>
  <si>
    <t xml:space="preserve">Visita a instalaciones de primera infancia con actores </t>
  </si>
  <si>
    <t xml:space="preserve">Capacitar a los(as/es) servidores públicos de la administración municipal, para atender de manera diferencial y con enfoque de género </t>
  </si>
  <si>
    <t>Capacitar a los(as/es) servidores públicos de la administración municipal, para atender de manera diferencial y con enfoque de género a las personas de esta población.</t>
  </si>
  <si>
    <t>Registro y caracterización de las personas en situación de calle (registros nuevos y /o actualización)</t>
  </si>
  <si>
    <t xml:space="preserve">Articular acciones para la garantía de derechos de la primera infancia en el marco de las Políticas Publicas vigentes </t>
  </si>
  <si>
    <r>
      <t>Jornada interinstitucionales y / o intersectoriales para la garantía de derechos de</t>
    </r>
    <r>
      <rPr>
        <b/>
        <sz val="10"/>
        <rFont val="Arial"/>
        <family val="2"/>
      </rPr>
      <t xml:space="preserve"> niños y niñas de 0 a 5 años</t>
    </r>
    <r>
      <rPr>
        <sz val="10"/>
        <rFont val="Arial"/>
        <family val="2"/>
      </rPr>
      <t xml:space="preserve">  a través de oferta de servicios con enfoque diferencial (NNA situación de discapacidad, victimas del conflicto entre otros) </t>
    </r>
  </si>
  <si>
    <t xml:space="preserve">Articular acciones para la garantía de derechos de la  infancia en el marco de las Políticas Publicas vigentes </t>
  </si>
  <si>
    <r>
      <t>Jornada interinstitucionales y / o intersectoriales para la garantía de derechos de</t>
    </r>
    <r>
      <rPr>
        <b/>
        <sz val="10"/>
        <rFont val="Arial"/>
        <family val="2"/>
      </rPr>
      <t xml:space="preserve"> niños y niñas de 6 a 12 años</t>
    </r>
    <r>
      <rPr>
        <sz val="10"/>
        <rFont val="Arial"/>
        <family val="2"/>
      </rPr>
      <t xml:space="preserve">  a través de oferta de servicios con enfoque diferencial (NNA situación de discapacidad, victimas del conflicto entre otros) </t>
    </r>
  </si>
  <si>
    <t>Mesas de trabajo con actores sociales para aunar esfuerzos para la  infancia del Municipio de Armenia ( caracterización de trabajo infantil, Maltrato infantil, enfoque diferencial (indígenas, afro, victimas del conflicto armado, migrantes, personas con discapacidad entre otros,</t>
  </si>
  <si>
    <t xml:space="preserve">Articular acciones para la garantía de derechos de la adolescencia en el marco de las Políticas Públicas vigentes </t>
  </si>
  <si>
    <t xml:space="preserve">Acciones de fortalecimiento de la Participación social a través jornadas  trabajo comunitario en beneficio de los NNA de Armenia </t>
  </si>
  <si>
    <t xml:space="preserve">Articular acciones para la garantía de derechos de los jóvenes a través de la Política Publica de Juventud </t>
  </si>
  <si>
    <t xml:space="preserve">reuniones articulación sistema municipal de Juventud </t>
  </si>
  <si>
    <t xml:space="preserve">Mesas de trabajo con actores sociales para aunar esfuerzos para los jóvenes del Municipio de Armenia </t>
  </si>
  <si>
    <t xml:space="preserve">Estrategia soy joven con proyección de vida </t>
  </si>
  <si>
    <t>Concurso de fotografía mis razones para vivir.</t>
  </si>
  <si>
    <t xml:space="preserve">Jornada interinstitucionales y / o intersectoriales para la garantía de derechos de equidad de genero  a través de oferta de servicios con enfoque diferencial ( situación de discapacidad, victimas del conflicto, fortalecer inclusión ocupacional y laboral de las mujeres, entre otros) </t>
  </si>
  <si>
    <t>Articular acciones para la garantía de derechos de las personas con orientación sexual e identidad de género diversa en el Municipio de Armenia</t>
  </si>
  <si>
    <t>Campaña de prevención a la endodiscriminación (Discriminación entre los miembros LGBTI) para generar nuevos liderazgos</t>
  </si>
  <si>
    <t>Jornada interinstitucionales y / o intersectoriales para la garantía de derechos de personas OSIGD - LGBTI a través de oferta de servicios con enfoque diferencial ( situación de discapacidad, victimas del conflicto entre otros)</t>
  </si>
  <si>
    <t xml:space="preserve">Articular acciones para la garantía de derechos de los adultos mayores a través de la implementación de la Política Publica de Envejecimiento y vejez en el Municipio de Armenia </t>
  </si>
  <si>
    <t>Gestión de pagos de Colombia mayor</t>
  </si>
  <si>
    <t xml:space="preserve">Reuniones de acompañamiento y/o Capacitación al cabildo del adulto mayor </t>
  </si>
  <si>
    <t xml:space="preserve">Articular acciones para la garantía de derechos de los adultos mayores mas vulnerables a través de los CBA y CV del Municipio de Armenia </t>
  </si>
  <si>
    <t>Gestión estrategia de identificación y seguimiento a potenciales beneficiarios de CBA y CV</t>
  </si>
  <si>
    <t xml:space="preserve">Articular acciones para la garantía de derechos de los habitantes  en situación de calle a través de la política publica de Habitantes de calle de Armenia </t>
  </si>
  <si>
    <t xml:space="preserve">Articular acciones para la garantía de derechos de las personas con discapacidad a través de la Política pública de Discapacidad </t>
  </si>
  <si>
    <t>Exaltación de liderazgo personas con discapacidad,  y actores sociales que trabajan y para las personas con discapacidad (empresarios que hacen inclusión laboral, instituciones educativas y parques temáticos)</t>
  </si>
  <si>
    <t xml:space="preserve">Fortalecer rutas de atención de problemáticas sociales en Armenia </t>
  </si>
  <si>
    <t xml:space="preserve">Exaltación de liderazgo en Familia y población vulnerable </t>
  </si>
  <si>
    <t>Ajuste y actualización de perfiles de proyectos para presentación a Convocatorias para acceder a recursos.</t>
  </si>
  <si>
    <t xml:space="preserve">Gestionar apoyo con servicios exequiales para población vulnerable </t>
  </si>
  <si>
    <t>Capacitar a los miembros comunales en la formulación de proyectos productivos para la comunidad acorde con las necesidades que se diagnostiquen.</t>
  </si>
  <si>
    <t>Fortalecer mecanismo de articulación de la oferta institucional para atención a población vulnerable</t>
  </si>
  <si>
    <t>Estrategia de formación y/ capacitación para la juventud a través de gestión de cursos, seminarios, diplomados, foros para fortalecer la garantía de derechos y la organización y participación de los actores sociales de Armenia.</t>
  </si>
  <si>
    <t>Apoyo SRPA ( Gestión de adecuaciones CAE la Primavera, acorde a prioridades del SRPA)</t>
  </si>
  <si>
    <t>Estrategia parche pa" todos  desde la casa de la Juventud - descentralización de servicios</t>
  </si>
  <si>
    <t xml:space="preserve">Jornadas de socialización de la estrategia decreto 410 de 2018 </t>
  </si>
  <si>
    <t>Atender los requerimientos de los dignatarios comunales, para el acompañamiento ante las diferentes instancias y sectores en la formulación de los convenios solidarios en los términos del artículo 42 de la Ley 1551 de 2012.</t>
  </si>
  <si>
    <t>formulación y seguimiento a la estrategia de participación ciudadana y lineamiento para su publicación en la página web.</t>
  </si>
  <si>
    <t>Fortalecer el liderazgo de actores que trabajan con y para las personas OSIGD _ LGBTI a través de acciones de organización y/o formación en liderazgo y/o participación entre otros.</t>
  </si>
  <si>
    <t>Visitas domiciliarias y/o institucionales para gestión y remisión a ruta de atención cuando se requiera a familias y población vulnerable</t>
  </si>
  <si>
    <t>Visitas domiciliarias y/o institucionales para gestión y remisión a ruta de atención cuando se requiera con enfoque de género</t>
  </si>
  <si>
    <t>Visitas domiciliarias y/o institucionales para gestión y remisión a ruta de atención cuando se requiera a personas OSIGD - LGBTI</t>
  </si>
  <si>
    <t>Visitas domiciliarias y/o institucionales para gestión y remisión a ruta de atención cuando se requiera a personas mayores</t>
  </si>
  <si>
    <t>Visitas domiciliarias y/o institucionales para gestión y remisión a ruta de atención cuando se requiera a personas en situación de calle</t>
  </si>
  <si>
    <t>180</t>
  </si>
  <si>
    <t>VIGENCIA AÑO:2022</t>
  </si>
  <si>
    <t xml:space="preserve">Seguimiento a acciones desarrolladas en edificación de primera infancia </t>
  </si>
  <si>
    <r>
      <t xml:space="preserve">Implementar estrategias de garantía de derechos de </t>
    </r>
    <r>
      <rPr>
        <b/>
        <sz val="10"/>
        <rFont val="Arial"/>
        <family val="2"/>
      </rPr>
      <t>primera infancia</t>
    </r>
    <r>
      <rPr>
        <sz val="10"/>
        <color rgb="FF000000"/>
        <rFont val="Arial"/>
        <family val="2"/>
      </rPr>
      <t xml:space="preserve"> a través de</t>
    </r>
    <r>
      <rPr>
        <b/>
        <sz val="10"/>
        <color rgb="FF000000"/>
        <rFont val="Arial"/>
        <family val="2"/>
      </rPr>
      <t xml:space="preserve"> Jornadas </t>
    </r>
    <r>
      <rPr>
        <sz val="10"/>
        <color rgb="FF000000"/>
        <rFont val="Arial"/>
        <family val="2"/>
      </rPr>
      <t>para niños de 0 a 5 años. (con madres gestantes y madres de NN de cero a cinco años a cerca de protección de niños y niñas)</t>
    </r>
  </si>
  <si>
    <r>
      <t xml:space="preserve">Implementar estrategias de garantía de derechos de </t>
    </r>
    <r>
      <rPr>
        <b/>
        <sz val="10"/>
        <rFont val="Arial"/>
        <family val="2"/>
      </rPr>
      <t>primera infancia</t>
    </r>
    <r>
      <rPr>
        <sz val="10"/>
        <color rgb="FF000000"/>
        <rFont val="Arial"/>
        <family val="2"/>
      </rPr>
      <t xml:space="preserve"> a través de</t>
    </r>
    <r>
      <rPr>
        <b/>
        <sz val="10"/>
        <color rgb="FF000000"/>
        <rFont val="Arial"/>
        <family val="2"/>
      </rPr>
      <t xml:space="preserve"> talleres</t>
    </r>
    <r>
      <rPr>
        <sz val="10"/>
        <color rgb="FF000000"/>
        <rFont val="Arial"/>
        <family val="2"/>
      </rPr>
      <t xml:space="preserve"> para niños de 0 a 5 años. (con madres gestantes y madres de NN de cero a cinco años a cerca  prevención de violencia intrafamiliar, sexual y de género en contra de niños)</t>
    </r>
  </si>
  <si>
    <r>
      <t xml:space="preserve">Implementar estrategias de garantía de derechos de </t>
    </r>
    <r>
      <rPr>
        <b/>
        <sz val="10"/>
        <rFont val="Arial"/>
        <family val="2"/>
      </rPr>
      <t>primera infancia</t>
    </r>
    <r>
      <rPr>
        <sz val="10"/>
        <color rgb="FF000000"/>
        <rFont val="Arial"/>
        <family val="2"/>
      </rPr>
      <t xml:space="preserve"> a través de </t>
    </r>
    <r>
      <rPr>
        <b/>
        <sz val="10"/>
        <color rgb="FF000000"/>
        <rFont val="Arial"/>
        <family val="2"/>
      </rPr>
      <t xml:space="preserve">talleres </t>
    </r>
    <r>
      <rPr>
        <sz val="10"/>
        <color rgb="FF000000"/>
        <rFont val="Arial"/>
        <family val="2"/>
      </rPr>
      <t>para niños de 0 a 5 años. (con enfoque diferencial)</t>
    </r>
  </si>
  <si>
    <t>Acciones de Implementación del componente social de la Política Pública de Primera Infancia, Infancia y adolescencia ( con primera infancia )</t>
  </si>
  <si>
    <r>
      <t>Implementar estrategias de garantía de derechos de la infancia a través de</t>
    </r>
    <r>
      <rPr>
        <b/>
        <sz val="10"/>
        <color theme="1"/>
        <rFont val="Arial"/>
        <family val="2"/>
      </rPr>
      <t xml:space="preserve"> talleres,</t>
    </r>
    <r>
      <rPr>
        <sz val="10"/>
        <color theme="1"/>
        <rFont val="Arial"/>
        <family val="2"/>
      </rPr>
      <t xml:space="preserve"> para  niños y niñas de 6 a 12 años (  con enfoque diferencial (indígenas, afro, victimas del conflicto armado, migrantes, personas con discapacidad,  Actividades lúdica y/o artísticas )</t>
    </r>
  </si>
  <si>
    <r>
      <t xml:space="preserve">Implementar estrategias de garantía de derechos de la infancia a través de </t>
    </r>
    <r>
      <rPr>
        <b/>
        <sz val="10"/>
        <color theme="1"/>
        <rFont val="Arial"/>
        <family val="2"/>
      </rPr>
      <t>Jornadas</t>
    </r>
    <r>
      <rPr>
        <sz val="10"/>
        <color theme="1"/>
        <rFont val="Arial"/>
        <family val="2"/>
      </rPr>
      <t xml:space="preserve"> para  niños y niñas de 6 a 12 años ( en prevención de las peores formas de trabajo infantil ,  prevención de la utilización de niños, niñas para la comisión de delitos)</t>
    </r>
  </si>
  <si>
    <r>
      <t>Implementar estrategias de garantía de derechos de la infancia a través de</t>
    </r>
    <r>
      <rPr>
        <b/>
        <sz val="10"/>
        <color theme="1"/>
        <rFont val="Arial"/>
        <family val="2"/>
      </rPr>
      <t xml:space="preserve"> talleres</t>
    </r>
    <r>
      <rPr>
        <sz val="10"/>
        <color theme="1"/>
        <rFont val="Arial"/>
        <family val="2"/>
      </rPr>
      <t xml:space="preserve"> para  niños y niñas de 6 a 12 años ( en promoción de la convivencia y formas alternativas de resolución de conflictos , prevención de derechos </t>
    </r>
  </si>
  <si>
    <t xml:space="preserve">Concurso de dibujo prevención de trabajo Infantil </t>
  </si>
  <si>
    <t>Jornadas de trabajo comunitario con niños de 6 a 12 años (pintura juegos tradicionales / bibliotecas comunales )</t>
  </si>
  <si>
    <r>
      <t>Implementar estrategias de garantía de derechos de la infancia a través de</t>
    </r>
    <r>
      <rPr>
        <b/>
        <sz val="10"/>
        <color theme="1"/>
        <rFont val="Arial"/>
        <family val="2"/>
      </rPr>
      <t xml:space="preserve"> Jornadas</t>
    </r>
    <r>
      <rPr>
        <sz val="10"/>
        <color theme="1"/>
        <rFont val="Arial"/>
        <family val="2"/>
      </rPr>
      <t>,  para los adolescentes (Prevención del maltrato contra los adolescentes, prevención de la utilización de  adolescentes para la comisión de delitos,</t>
    </r>
  </si>
  <si>
    <t xml:space="preserve">Seguimiento al Proyecto de Reactivación de la casa de juventud </t>
  </si>
  <si>
    <t>Apoyo gestión de plan de acción de los CMJ</t>
  </si>
  <si>
    <t xml:space="preserve">Apoyo actividades de las organizaciones juveniles en las diferentes comunas </t>
  </si>
  <si>
    <t xml:space="preserve">Realizar las gestiones necesarias para adelantar las adecuaciones de la casa de la Mujer </t>
  </si>
  <si>
    <t xml:space="preserve">Presentar ante el concejo municipal  proyecto de acuerdo Ajuste Casa de la Mujer </t>
  </si>
  <si>
    <t xml:space="preserve">Socializar diagnóstico de equidad de genero </t>
  </si>
  <si>
    <t xml:space="preserve">Capacitaciones en Empoderamiento favorable a los derechos de las Mujeres mediante procesos de fortalecimiento a emprendimientos </t>
  </si>
  <si>
    <t>Jornadas para fortalecer el liderazgo de actores que trabajan con y para la  equidad de genero   a través de acciones de organización y/o formación en liderazgo y/o participación entre otros.</t>
  </si>
  <si>
    <t>Gestión de Oficina de mujer y equidad de genero</t>
  </si>
  <si>
    <t>Implementar estrategias de garantía de derechos de personas OSIGD - LGBTI a través de   talleres para    Capacitar a la comunidad educativa sobre enfoque diferencial, campaña para la reducción de estereotipos de género y la erradicación de la intolerancia institucional a las violencias contra las personas LGBTI.)</t>
  </si>
  <si>
    <t xml:space="preserve">Implementar estrategias de garantía de derechos de personas OSIGD - LGBTI a través de Jornadas,  ( a cerca de enfoque diferencial, reducir la discriminación, la estigmatización, la exclusión </t>
  </si>
  <si>
    <t>Implementar estrategias de garantía de derechos de personas OSIGD - LGBTI a través de  talleres para prevenir el suicidio de jóvenes LGBTI, reducción de estereotipos de género y la erradicación de la intolerancia institucional a las violencias contra las personas LGBTI.</t>
  </si>
  <si>
    <t>Acciones de Implementación del componente social de la Política Pública OSIGD</t>
  </si>
  <si>
    <t xml:space="preserve">Jornadas para fortalecer el liderazgo de organizaciones que trabajan con y para personas OSIGD </t>
  </si>
  <si>
    <t>Reuniones ordinarias Consejo Municipal de Atención Integral al adulto Mayor</t>
  </si>
  <si>
    <t>Mesas de trabajo con actores sociales para aunar esfuerzos para los Adultos Mayores del Municipio de Armenia (garantía en el cumplimiento de los beneficios otorgados por la normatividad frente actividades culturales, deportivas, recreativas, educativas, y/o servicios de transporte)</t>
  </si>
  <si>
    <t>Estrategia de formación y/o capacitación para todas las poblaciones promoviendo el envejecimiento activo a través del apoyo interinstitucional con enfoque diferencial. (cultura de envejecimiento, promoción del bienestar, salud física, mental y social; participación ciudadana, seguridad)</t>
  </si>
  <si>
    <t xml:space="preserve">socializar ruta de atención integral para los adultos mayores con enfoque diferencial. </t>
  </si>
  <si>
    <t xml:space="preserve">Jornadas para fortalecer el liderazgo de grupos de adultos mayores y otras organizaciones </t>
  </si>
  <si>
    <t xml:space="preserve">Gestión de entrega de elementos para fortalecer la participación de los adultos mayores en los grupos de adulto mayor </t>
  </si>
  <si>
    <t xml:space="preserve">Gestión de Programa de acompañamiento social para adultos mayores vulnerables </t>
  </si>
  <si>
    <t>Acompañamiento a los Centro Vida y CBA</t>
  </si>
  <si>
    <t xml:space="preserve">Seguimiento a los centros de protección social del adulto mayor y centro vida verificando que se ejecuten programas integrales que propendan por un envejecimiento digno. </t>
  </si>
  <si>
    <t>Informes y requerimientos concernientes a la ejecución de la estampilla departamental y Municipal.</t>
  </si>
  <si>
    <t>Atención a adultos mayores en centro vida publico</t>
  </si>
  <si>
    <t xml:space="preserve">Estrategia de identificación, sensibilización y fortalecimiento a organizaciones de base comunitaria que atienden población en situación de calle (Acompañamiento técnico y práctico).           </t>
  </si>
  <si>
    <t>Espacios para sensibilizar a organizaciones sociales, comunitarias y comunales sobre el fenómeno de habitanza en calle.</t>
  </si>
  <si>
    <t xml:space="preserve"> comité técnico de habitante de calle </t>
  </si>
  <si>
    <t xml:space="preserve">Mesas de trabajo de la red de solidaridad responsable </t>
  </si>
  <si>
    <t xml:space="preserve">Campaña "solidaridad responsable" </t>
  </si>
  <si>
    <t xml:space="preserve">Atención y orientación de personas en situación de calle o familiares </t>
  </si>
  <si>
    <t xml:space="preserve">Rutas de calle para: -Identificación de casos en los cuales existe un mayor riesgo y daño en población en situación de calle y activación de ruta de atención.                                                                                                                              </t>
  </si>
  <si>
    <t xml:space="preserve">Dispositivos de contacto, monitoreo y seguimiento permanente en calle y jornada de Atención  </t>
  </si>
  <si>
    <t xml:space="preserve">Centro de atención para personas en situación de calle </t>
  </si>
  <si>
    <t xml:space="preserve">Campañas de responsabilidad social </t>
  </si>
  <si>
    <t xml:space="preserve">Postulación de perfil  proyecto para cofinanciación del centro de atención de habitantes de calle </t>
  </si>
  <si>
    <t xml:space="preserve">Reuniones de circulo familiar </t>
  </si>
  <si>
    <t>Escuela de prevención "la calle no es un parche"</t>
  </si>
  <si>
    <t xml:space="preserve">Búsqueda de redes familiares en el municipio, en el país y en el exterior acorde a casos identificados                                                                                           </t>
  </si>
  <si>
    <t xml:space="preserve">Identificación, Acompañamiento y seguimiento a casos de mujeres en situación de calle </t>
  </si>
  <si>
    <r>
      <t xml:space="preserve">Exaltación de liderazgo del </t>
    </r>
    <r>
      <rPr>
        <b/>
        <sz val="10"/>
        <color theme="1"/>
        <rFont val="Arial"/>
        <family val="2"/>
      </rPr>
      <t xml:space="preserve">habitante en situación de calle </t>
    </r>
    <r>
      <rPr>
        <sz val="10"/>
        <color theme="1"/>
        <rFont val="Arial"/>
        <family val="2"/>
      </rPr>
      <t xml:space="preserve">y </t>
    </r>
    <r>
      <rPr>
        <b/>
        <sz val="10"/>
        <color theme="1"/>
        <rFont val="Arial"/>
        <family val="2"/>
      </rPr>
      <t xml:space="preserve">actores que trabajan con y para los habitantes en situación de calle                                                                            </t>
    </r>
  </si>
  <si>
    <t xml:space="preserve">reuniones de socialización de diagnostico </t>
  </si>
  <si>
    <t>Reunión del comité de discapacidad</t>
  </si>
  <si>
    <t xml:space="preserve">Campaña aprender para transformar en la formación de lideres desde la niñez para el respeto a la diferencia en Instituciones educativas </t>
  </si>
  <si>
    <t>Conmemoración de fechas representativas de las personas con discapacidad (Día Internacional de la discapacidad entre otras)</t>
  </si>
  <si>
    <t>Base de datos de personas con discapacidad del municipio de Armenia, para gestión de oferta</t>
  </si>
  <si>
    <t xml:space="preserve">Activación de Ruta de atención  de personas con discapacidad </t>
  </si>
  <si>
    <t>Acompañamiento Psicosocial a cuidadoras, cuidadores y padres de familias de personas con discapacidad.</t>
  </si>
  <si>
    <t xml:space="preserve">Acompañamiento en el fortalecimiento de las organizaciones de las personas con discapacidad que cumplan la normatividad que las rigen  para la representatividad de las PCD. </t>
  </si>
  <si>
    <t>Implementar acciones afirmativas, tanto e el área urbana y rural, que permitan la inclusión de las personas, a partir de ajustes razonables , para evitar toda clase de discriminación y asegurar su participación, buscando el pleno reconocimiento de sus derechos y el efectivo ejercicio de su capacidad legal</t>
  </si>
  <si>
    <t>Campañas de prevención del consumo de SPA en personas con discapacidad</t>
  </si>
  <si>
    <t xml:space="preserve">Jornada interinstitucionales y / o intersectoriales para la garantía de derechos de las familias  a través de oferta de servicios en barrios vulnerables  </t>
  </si>
  <si>
    <t xml:space="preserve">Gestión de Alertas Tempranas </t>
  </si>
  <si>
    <t>Sistematización, tabulación y análisis de datos para la  creación de publicaciones  en el marco del observatorio social</t>
  </si>
  <si>
    <t>Gestión de aplicativo para análisis de datos y generación de informes para el observatorio</t>
  </si>
  <si>
    <t>Publicación de boletines sobre estadísticas de intervenciones realizadas y fenómenos sociales emergentes y estructurales</t>
  </si>
  <si>
    <t>Socialización de resultados ante diferentes actores y/o grupos de interés</t>
  </si>
  <si>
    <t xml:space="preserve">Reuniones para gestión de proyectos de cooperación internacional  </t>
  </si>
  <si>
    <t>Exaltación de experiencias exitosas de los organismos de acción comunal.</t>
  </si>
  <si>
    <t>Socialización de la herramienta tecnológica orientada a los organismos comunales de 1 y 2 grado del municipio de Armenia, facilitando el acercamiento a la Administración Municipal. </t>
  </si>
  <si>
    <t xml:space="preserve">Capacitación a los dignatarios de las Juntas de Acción Comunal y/o afiliados para la conformación del tribunal de garantías previo a las elecciones, de acuerdo a los requerimientos que sean presentados.  </t>
  </si>
  <si>
    <t>Trámites a las solicitudes de reconocimiento de dignatarios de organismos comunales de 1 y 2 grado, mediante la emisión de los actos administrativos de acuerdo a la Ley.</t>
  </si>
  <si>
    <t>Acompañamiento al Consejo Municipal de Propiedad Horizontal, en los términos del Acuerdo 190 de 2021, fomentando los espacios y mecanismos de participación ciudadana Ley 1757 de 2015.</t>
  </si>
  <si>
    <t>Adelantar la vigilancia y control a los organismos de acción comunal legalmente constituidos, mediante la verificación  y requerimiento de levantamiento de inventarios.</t>
  </si>
  <si>
    <t>Visitas y/o requerimientos para el seguimiento  a elementos entregados a organismos de acción comunal. </t>
  </si>
  <si>
    <t>Realizar las actividades de inspección a las actuaciones de los organismos comunales legalmente constituidos como resultado de las necesidades de las visitas de vigilancia previa, realizando los requerimientos y acciones correctivas.</t>
  </si>
  <si>
    <t>Atención y asesorías a las diferentes instancias de participación ciudadana, de acuerdo a los requerimientos presentados. </t>
  </si>
  <si>
    <t>Actualizar la Difusión en página web del Municipio de las instancias de participación ciudadana. </t>
  </si>
  <si>
    <t>Gestionar la participación en el Congreso Nacional de JAC.</t>
  </si>
  <si>
    <t>Acompañamiento a sesiones del Consejo Municipal de Participación Ciudadana, de acuerdo a las convocatoria y cronograma definido por el Departamento Administrativo de Planeación.</t>
  </si>
  <si>
    <t>Coordinar y verificar la implementación de la política pública comunal, por parte de cada uno de los actores responsables de las líneas de acción, en cumplimiento  Decreto 403 de 2021, Reglamentario del Acuerdo 148 de 2019.</t>
  </si>
  <si>
    <t>80%</t>
  </si>
  <si>
    <t>11</t>
  </si>
  <si>
    <t>Adelantar el Seguimiento a  los planes de desarrollo comunal, de acuerdo a la herramienta diseñada  (matriz).</t>
  </si>
  <si>
    <t>capacitación a los miembros de las JAL en la  formulación de proyectos productivos y manejo adecuado de recursos.</t>
  </si>
  <si>
    <t>Reuniones semestrales con las comisiones de ediles para el diagnostico y fortalecimiento de la gestión e interacción  con el ente territorial y autoridades descentralizadas.</t>
  </si>
  <si>
    <t>Reuniones fase deliberatoria de presupuesto participativo vigencia 2023.</t>
  </si>
  <si>
    <t>Recepción y acompañamiento de los proyectos de presupuesto participativo presentado por la comunidad, y su posterior seguimiento para la ejecución por el sector correspondiente.</t>
  </si>
  <si>
    <t>Acompañamiento al proceso de Inscripciones al Programa Familias en Acción</t>
  </si>
  <si>
    <t>Trámite de novedades del programa familias en acción</t>
  </si>
  <si>
    <t>Atención y acompañamiento al programa de Devolución IVA</t>
  </si>
  <si>
    <t>Tramites a peticiones, quejas y reclamos de los programas sociales de Prosperidad Social</t>
  </si>
  <si>
    <t>Acompañar en un 100% de los jóvenes en la gestión del programa jóvenes en acción.</t>
  </si>
  <si>
    <t>Apoyo y acompañamiento al pre registro al programa jóvenes en acción.</t>
  </si>
  <si>
    <t>Acompañar y apoyar en actividades de emprendimiento y empleabilidad que beneficie a los participantes del Programa Jóvenes en Acción.</t>
  </si>
  <si>
    <t>Apoyar y acompañar las actividades de implementación y desarrollo del componente habilidades para la vida y gestión de oportunidades.</t>
  </si>
  <si>
    <t>Atención y acompañamiento al Programa  Ingreso Solidario</t>
  </si>
  <si>
    <t>Atención al 100% de las familias pobres y vulnerables que se presenten en las oficinas de la Estrategia Red Unidos</t>
  </si>
  <si>
    <t>seguimiento al Marco Territorial de Lucha para la Pobreza Extrema</t>
  </si>
  <si>
    <t>Capacitaciones y talleres que beneficien a los hogares pobres y vulnerables del municipio</t>
  </si>
  <si>
    <t xml:space="preserve">	Mesas de trabajo con actores para la organización de las rutas</t>
  </si>
  <si>
    <t xml:space="preserve">	Grupos focales en comunas - Herramienta Cartografía Social</t>
  </si>
  <si>
    <t xml:space="preserve">	Visitas técnicas previas a las intervenciones.</t>
  </si>
  <si>
    <t xml:space="preserve">	Estrategias de intervención en las comunas implementadas.</t>
  </si>
  <si>
    <t>Número de difusiones de los diferentes eventos del proyecto IMPULSA2.</t>
  </si>
  <si>
    <r>
      <t>Exaltación de liderazgo</t>
    </r>
    <r>
      <rPr>
        <b/>
        <sz val="10"/>
        <color rgb="FF000000"/>
        <rFont val="Arial"/>
        <family val="2"/>
      </rPr>
      <t xml:space="preserve"> en Primera infancia, Infancia y adolescencia </t>
    </r>
    <r>
      <rPr>
        <sz val="10"/>
        <color rgb="FF000000"/>
        <rFont val="Arial"/>
        <family val="2"/>
      </rPr>
      <t>en el Municipio de Armenia</t>
    </r>
  </si>
  <si>
    <r>
      <t>Visitas domiciliarias y/o institucionales para gestión y remisión a ruta de atención cuando se requiera en</t>
    </r>
    <r>
      <rPr>
        <b/>
        <sz val="10"/>
        <color rgb="FF000000"/>
        <rFont val="Arial"/>
        <family val="2"/>
      </rPr>
      <t xml:space="preserve"> Infancia y adolescencia</t>
    </r>
    <r>
      <rPr>
        <sz val="10"/>
        <color rgb="FF000000"/>
        <rFont val="Arial"/>
        <family val="2"/>
      </rPr>
      <t xml:space="preserve"> </t>
    </r>
  </si>
  <si>
    <r>
      <t>Conmemoración de fechas representativas de</t>
    </r>
    <r>
      <rPr>
        <b/>
        <sz val="10"/>
        <color theme="1"/>
        <rFont val="Arial"/>
        <family val="2"/>
      </rPr>
      <t xml:space="preserve"> Infancia y adolescencia</t>
    </r>
    <r>
      <rPr>
        <sz val="10"/>
        <color theme="1"/>
        <rFont val="Arial"/>
        <family val="2"/>
      </rPr>
      <t xml:space="preserve"> (mes de los niños, Día del no trabajo infantil entre otras)</t>
    </r>
  </si>
  <si>
    <r>
      <t>Jornada interinstitucionales y / o intersectoriales para la garantía de derechos de los adolescentes</t>
    </r>
    <r>
      <rPr>
        <sz val="10"/>
        <rFont val="Arial"/>
        <family val="2"/>
      </rPr>
      <t xml:space="preserve">  a través de oferta de servicios con enfoque diferencial ( situación de discapacidad, victimas del conflicto entre otros) </t>
    </r>
  </si>
  <si>
    <r>
      <t>Jornada interinstitucionales y / o intersectoriales para la garantía de derechos de los jóvenes</t>
    </r>
    <r>
      <rPr>
        <sz val="10"/>
        <rFont val="Arial"/>
        <family val="2"/>
      </rPr>
      <t xml:space="preserve">  a través de oferta de servicios con enfoque diferencial (situación de discapacidad, victimas del conflicto entre otros) </t>
    </r>
  </si>
  <si>
    <r>
      <t>Conmemoración de fechas representativas de</t>
    </r>
    <r>
      <rPr>
        <b/>
        <sz val="10"/>
        <color theme="1"/>
        <rFont val="Arial"/>
        <family val="2"/>
      </rPr>
      <t xml:space="preserve"> juventud</t>
    </r>
    <r>
      <rPr>
        <sz val="10"/>
        <color theme="1"/>
        <rFont val="Arial"/>
        <family val="2"/>
      </rPr>
      <t xml:space="preserve"> (semana de la juventud, entre otras)</t>
    </r>
  </si>
  <si>
    <r>
      <t xml:space="preserve">Estrategia de formación y/ capacitación para </t>
    </r>
    <r>
      <rPr>
        <b/>
        <sz val="10"/>
        <color theme="1"/>
        <rFont val="Arial"/>
        <family val="2"/>
      </rPr>
      <t xml:space="preserve">personas OSIGD - LGBTI </t>
    </r>
    <r>
      <rPr>
        <sz val="10"/>
        <color theme="1"/>
        <rFont val="Arial"/>
        <family val="2"/>
      </rPr>
      <t>a través de gestión de cursos, seminarios, diplomados para fortalecer la garantía de derechos y la organización y participación de los actores sociales de Armenia.</t>
    </r>
  </si>
  <si>
    <r>
      <t>Jornada interinstitucionales y / o intersectoriales para la garantía de derechos de</t>
    </r>
    <r>
      <rPr>
        <b/>
        <sz val="10"/>
        <rFont val="Arial"/>
        <family val="2"/>
      </rPr>
      <t xml:space="preserve"> personas mayores</t>
    </r>
    <r>
      <rPr>
        <sz val="10"/>
        <rFont val="Arial"/>
        <family val="2"/>
      </rPr>
      <t xml:space="preserve">  a través de oferta de servicios con enfoque diferencial ( situación de discapacidad, victimas del conflicto entre otros) </t>
    </r>
  </si>
  <si>
    <r>
      <t xml:space="preserve">Seguimiento a la implementación de la Política Pública de </t>
    </r>
    <r>
      <rPr>
        <b/>
        <sz val="10"/>
        <color rgb="FF000000"/>
        <rFont val="Arial"/>
        <family val="2"/>
      </rPr>
      <t>Envejecimiento y vejez</t>
    </r>
  </si>
  <si>
    <r>
      <t>Conmemoración de fechas representativas de</t>
    </r>
    <r>
      <rPr>
        <b/>
        <sz val="10"/>
        <color theme="1"/>
        <rFont val="Arial"/>
        <family val="2"/>
      </rPr>
      <t xml:space="preserve"> personas mayores</t>
    </r>
    <r>
      <rPr>
        <sz val="10"/>
        <color theme="1"/>
        <rFont val="Arial"/>
        <family val="2"/>
      </rPr>
      <t xml:space="preserve"> (mes del adulto mayor , día del pensionado, entre otras)</t>
    </r>
  </si>
  <si>
    <t xml:space="preserve">gestionar elecciones de Cabildo de Adulto mayor </t>
  </si>
  <si>
    <t>Activación de Ruta de atención  de NNA y familias</t>
  </si>
  <si>
    <t>Activación de Ruta de atención  de mujeres y familias</t>
  </si>
  <si>
    <t>Activación de Ruta de atención  de personas OSIGD</t>
  </si>
  <si>
    <t>Activación de Ruta de atención  de personas Mayores y familias</t>
  </si>
  <si>
    <t xml:space="preserve">Activación de Ruta de atención  de personas y familias vulnerables </t>
  </si>
  <si>
    <t>Apoyar la socialización de la oferta institucional del Municipio de Armenia</t>
  </si>
  <si>
    <t xml:space="preserve">Reuniones para Socializar diagnóstico de Primera infancia, infancia y adolescencia  </t>
  </si>
  <si>
    <r>
      <t xml:space="preserve">Talleres  para fortalecer el liderazgo de actores que trabajan con y para la </t>
    </r>
    <r>
      <rPr>
        <b/>
        <sz val="10"/>
        <rFont val="Arial"/>
        <family val="2"/>
      </rPr>
      <t>primera infancia, Infancia y adolescencia</t>
    </r>
    <r>
      <rPr>
        <sz val="10"/>
        <rFont val="Arial"/>
        <family val="2"/>
      </rPr>
      <t xml:space="preserve"> a través de acciones de organización y/o formación en liderazgo y/o participación entre otros.</t>
    </r>
  </si>
  <si>
    <r>
      <t xml:space="preserve">Implementar estrategias de garantía de derechos de las personas  mayores a través de </t>
    </r>
    <r>
      <rPr>
        <b/>
        <sz val="10"/>
        <color theme="1"/>
        <rFont val="Arial"/>
        <family val="2"/>
      </rPr>
      <t>Jornadas</t>
    </r>
    <r>
      <rPr>
        <sz val="10"/>
        <color theme="1"/>
        <rFont val="Arial"/>
        <family val="2"/>
      </rPr>
      <t>,   ( a cerca de programa Colombia Mayor,  y derechos de las personas mayores)</t>
    </r>
  </si>
  <si>
    <r>
      <t>Implementar estrategias de garantía de derechos de las personas  mayores a través de</t>
    </r>
    <r>
      <rPr>
        <b/>
        <sz val="10"/>
        <color theme="1"/>
        <rFont val="Arial"/>
        <family val="2"/>
      </rPr>
      <t xml:space="preserve"> talleres</t>
    </r>
    <r>
      <rPr>
        <sz val="10"/>
        <color theme="1"/>
        <rFont val="Arial"/>
        <family val="2"/>
      </rPr>
      <t xml:space="preserve">  ( a cerca de fortalecimiento de grupos de adulto mayor, Cabildo Adulto Mayor)</t>
    </r>
  </si>
  <si>
    <t>Convenios CV - CBA</t>
  </si>
  <si>
    <t>Actualización del base de datos del Trabajo infantil del Municipio de Armenia</t>
  </si>
  <si>
    <t>Implementar estrategias de garantía de derechos de la infancia a través de  talleres para los adolescentes (Prevención suicidio  para adolescentes y otras problemáticas sociales )</t>
  </si>
  <si>
    <t xml:space="preserve">Articulación Casa de la juventud al Programa Sacúdete </t>
  </si>
  <si>
    <t xml:space="preserve">Apoyo y acompañamiento gestión CMJ y plataforma de Juventud </t>
  </si>
  <si>
    <t xml:space="preserve">Apoyo actualización  de la línea base  a organizaciones juveniles </t>
  </si>
  <si>
    <t xml:space="preserve">Implementar estrategias de garantía de derechos de los jóvenes a través de jornadas, ( habilidades para la vida , resolución de conflictos, uso del tiempo libre ) </t>
  </si>
  <si>
    <t xml:space="preserve">Implementar estrategias de garantía de derechos de los jóvenes a través de talleres  de inclusión juvenil con enfoque diferencial </t>
  </si>
  <si>
    <t>Implementar estrategias de garantía de derechos de los jóvenes a través de actividades, para jóvenes atención psicosocial a jóvenes en las comunas  en prevención de riesgos</t>
  </si>
  <si>
    <t xml:space="preserve">Acciones de implementación componente social de la Política publica de juventud </t>
  </si>
  <si>
    <t xml:space="preserve">Visitas domiciliarias y/o institucionales  a jóvenes para gestión y remisión a ruta de atención cuando se requiera </t>
  </si>
  <si>
    <t>Activación de Ruta de atención  para jóvenes y familias</t>
  </si>
  <si>
    <t xml:space="preserve">Capacitaciones en ciudadanías juveniles y mecanismos de participación ciudadana </t>
  </si>
  <si>
    <t xml:space="preserve">Desarrollar estrategias de reactivación de la casa de la Mujer </t>
  </si>
  <si>
    <t>Formular documento de Política publica de mujer - equidad de genero</t>
  </si>
  <si>
    <t>Mesas de trabajo para construcción de documento de Política publica de mujer - equidad de genero</t>
  </si>
  <si>
    <t xml:space="preserve">Realizar fortalecimiento y acompañamiento en apoyo al plan de acción del Consejo Comunitario de Mujeres </t>
  </si>
  <si>
    <t>Talleres para fortalecer liderazgo en las mujeres</t>
  </si>
  <si>
    <t>Implementar jornadas de Estrategia de garantía de derechos para una vida libre de violencias, prevención de violencia física, psicológica, patrimonial, sexual, de Género, mediante espacios de encuentro, reflexión, concertación y dialogo en comunas vulnerables de la ciudad de Armenia.</t>
  </si>
  <si>
    <t xml:space="preserve">Implementar jornadas de Estrategia de garantía de derechos de equidad de genero ( campañas no sexistas, socialización de rutas de atención (madres comunitarias, Famy y sustitutas y/o mujeres de las comunas vulnerables)  </t>
  </si>
  <si>
    <t xml:space="preserve">Talleres de capacitación del Programa de formación y sensibilización en violencias basadas en Género (servidores públicos, docentes, estudiantes, padres de familias) </t>
  </si>
  <si>
    <t xml:space="preserve">Gestionar  la conmemoración de fechas representativas con enfoque de Género (Día de la Mujer, día internacional de la eliminación de violencia contra la Mujer, día internacional de lucha contra el cáncer de mama, Etc.) </t>
  </si>
  <si>
    <t>Formular Plan estratégico de Política Publica OSIGD articulado al Plan de Desarrollo 2020-2023</t>
  </si>
  <si>
    <t xml:space="preserve">Seguimiento implementación de la Política Pública de  sectores sociales LGBTI y de personas con orientaciones sexuales e identidades de género diversas. </t>
  </si>
  <si>
    <t xml:space="preserve">Socializar política publica de  sectores sociales LGBTI y de personas con orientaciones sexuales e identidades de género diversas. </t>
  </si>
  <si>
    <t xml:space="preserve">presentación del proyecto de acuerdo ante el consejo municipal de Armenia, política publica  política publica de  sectores sociales LGBTI y de personas con orientaciones sexuales e identidades de género diversas. </t>
  </si>
  <si>
    <t>Campaña de difusión para promover la participación ciudadana para una ciudad amigable con la edad y el envejecimiento</t>
  </si>
  <si>
    <t xml:space="preserve">Mesa de trabajo para estudios de caso y análisis de situación de adultos mayores para generar intervenciones inmediatas con las instituciones responsables. </t>
  </si>
  <si>
    <t>Capacitaciones para el personal de las instituciones que trabajan con y para los adultos mayores (nuevas miradas del envejecimiento, cuidados en la vejez, cultura del envejecimiento, etc.)</t>
  </si>
  <si>
    <t xml:space="preserve">gestión para Organización de Veedurías, conformadas por personas adultas mayores de cada una de las comunas que representan a sus pares a través de procesos de selección participativa que legitime su presencia en estos espacios. </t>
  </si>
  <si>
    <t>Jornadas de Promoción de uso del tiempo libre a través espacios de talento que propendan la realización de actividades artísticas, culturales y sociales fortaleciendo el intercambio de saberes durante el curso de vida</t>
  </si>
  <si>
    <t xml:space="preserve">Implementar estrategias de garantía de derechos de los adultos mayores a través de jornadas de atención a adultos mayores en comunas </t>
  </si>
  <si>
    <t xml:space="preserve">Gestión de Proyecto ante Gobernación para acceder a recursos de estampilla departamental </t>
  </si>
  <si>
    <t>Alianzas con entidades públicas y/o privadas para apoyo de planes, programas y/o proyectos en beneficio de las personas en situación de calle en e marco de la responsabilidad social empresarial.  A través de firma de acuerdo de voluntades</t>
  </si>
  <si>
    <t>Red de apoyo familiar y/o social para apoyar a las personas en situación de calle ( acogida, alimentación, cuidados etc.)</t>
  </si>
  <si>
    <t xml:space="preserve">Promoción de establecimiento de proyectos productivos y / u ocupacionales con personas en situación de calle en las ONGS </t>
  </si>
  <si>
    <t xml:space="preserve">Decálogo de los derechos y deberes de la población en situación de calle </t>
  </si>
  <si>
    <t xml:space="preserve">Socialización del decálogo de deberes y derechos de las personas en situación de calle </t>
  </si>
  <si>
    <t xml:space="preserve">socialización decálogo de derechos de los habitantes de calle con funcionarios públicos </t>
  </si>
  <si>
    <t xml:space="preserve">Acompañamiento psicosocial  en la inclusión social y /o familiar de habitantes de calle a personas habitantes de calle que estén en fase de superación acorde a casos priorizados </t>
  </si>
  <si>
    <t>Activación de Ruta de atención  de personas en situación de calle y familias</t>
  </si>
  <si>
    <t xml:space="preserve">Formulación política publica de discapacidad </t>
  </si>
  <si>
    <t xml:space="preserve">Reuniones de validación política Publica de discapacidad </t>
  </si>
  <si>
    <t xml:space="preserve">gestión para presentar proyecto de acuerdo ante el concejo Municipal para política de discapacidad </t>
  </si>
  <si>
    <t>Reunión mesa técnica del comité de discapacidad</t>
  </si>
  <si>
    <t xml:space="preserve">Jornadas para fortalecer el liderazgo con organizaciones que trabajan con las personas con discapacidad </t>
  </si>
  <si>
    <t xml:space="preserve">Jornadas pedagógicas en lenguaje de señas  básico para servidores públicos de las Secretarías y  entes descentralizados </t>
  </si>
  <si>
    <t>Informe del Seguimiento a la implementación de la Política Pública de Discapacidad</t>
  </si>
  <si>
    <t xml:space="preserve">Acompañamiento a padres de familia en instituciones educativas para la garantía de derechos de las PCD. </t>
  </si>
  <si>
    <t>Implementación de la estrategia RBC en comunas de Armenia para el apoyo de las PCD con alta vulnerabilidad.</t>
  </si>
  <si>
    <t xml:space="preserve">Talleres de garantía de derechos para prevención de la discriminación a personas con discapacidad </t>
  </si>
  <si>
    <t xml:space="preserve">talleres de Implementación del componente social de la política publicas de discapacidad </t>
  </si>
  <si>
    <t>Estrategia de identificación y caracterización de cabezas de familia como un grupo de valor de los programas a  cargo de la Secretaria de Desarrollo Social  ( clúster de oficios y artes )</t>
  </si>
  <si>
    <t xml:space="preserve">Acompañamiento a familias a ruta de atención y prevención del duelo </t>
  </si>
  <si>
    <t>Estrategia de gestión a través de bodega solidaria para familias y población vulnerable.</t>
  </si>
  <si>
    <t>Reuniones de observatorio social con dependencias misionales de la administración municipal para recolección y socialización de datos.</t>
  </si>
  <si>
    <t>Gestionar asesorías con actores académicos u otros observatorios para enriquecer el OBSCI</t>
  </si>
  <si>
    <t>Implementar  el Fortalecimiento de la Organización y Participación Ciudadana, mediante la capacitación al cuadro directivo de los organismos comunales de 1 y 2 grado del municipio de Armenia para el empoderamiento de sus funciones y en diferentes temáticas de interés social, política, comunitario, actualización normativa de nivel local y nacional.                                                                                       </t>
  </si>
  <si>
    <t xml:space="preserve">Reuniones de asesoría para implementar política comunal con entidades con competencia </t>
  </si>
  <si>
    <t xml:space="preserve">Reuniones de socialización de la política pública comunal </t>
  </si>
  <si>
    <t xml:space="preserve">Adelantar el seguimiento de la política publica comunal, de acuerdo a los lineamientos del Decreto 403 de 2021, con apoyo de cada uno de los enlaces responsables de cada secretaria y/o Departamento Administrativo responsable. </t>
  </si>
  <si>
    <t xml:space="preserve">solicitar a la Registraduría nacional del estado civil la viabilidad de la programación y ejecución de las elecciones atípicas de Juntas Administradoras Locales de las comunas 2, 6, 9 y 10. </t>
  </si>
  <si>
    <t>Fortalecer la gestión administrativa de las Juntas Administradoras Locales, en el desarrollo de las diferentes actividades, programas, capacitaciones y eventos.</t>
  </si>
  <si>
    <t>Adelantar reuniones del Comité técnico de control y seguimiento de Presupuesto Participativo.</t>
  </si>
  <si>
    <t>Realizar Comité Municipal de Certificación</t>
  </si>
  <si>
    <t>Gestión y acompañamiento de  oferta generada en el municipio en programas sociales nacionales como familias en acción y jóvenes en acción, así como toda la oferta en vivienda , salud y empleo que pueda beneficiar a la población mas vulnerable del municipio.</t>
  </si>
  <si>
    <t>Difusión a través de diferentes medios de comunicación de jornadas que beneficien la población pobre y vulnerable de Armenia en articulación con las diferentes entidades publicas y privadas. Del orden municipal, departamental o nacional.</t>
  </si>
  <si>
    <t xml:space="preserve">Actualización identificación de lideres sociales en comunas de Armenia </t>
  </si>
  <si>
    <t xml:space="preserve">Campañas promoción de la corresponsabilidad y participación ciudadana. Respecto a problemáticas sociales identificadas en la comunas </t>
  </si>
  <si>
    <t xml:space="preserve">Visitas domiciliarias y/o institucionales para identificación, atención y/o asesoría a personas y familias de las comunas de Armenia </t>
  </si>
  <si>
    <t>Mesas de trabajo para construcción de documento de Política publica de infancia y adolescencia</t>
  </si>
  <si>
    <t>Seguimiento a la implementación del plan de acción del Sistema Nacional de Bienestar Familiar y Plan de Mejoramiento de Infancia y adolescencia</t>
  </si>
  <si>
    <t xml:space="preserve">Conformar equipo técnico  de RIA </t>
  </si>
  <si>
    <t>Formular documento de Política publica de primera infancia, infancia y adolescencia</t>
  </si>
  <si>
    <t xml:space="preserve">Semana de la prevención de la habitanza en calle y promoción de acciones de garantía de derechos de las personas en situación de calle                                                           </t>
  </si>
  <si>
    <t xml:space="preserve">Identificación y actualización de la base de datos de los grupos de Adulto Mayor de la ciudad de Armenia. </t>
  </si>
  <si>
    <t>109.01.2.3.2.02.02.009.00.00.4502001.127.91119.034</t>
  </si>
  <si>
    <t>109.01.2.3.2.02.02.009.00.00.4103052.124.99000.034</t>
  </si>
  <si>
    <t>109.01.2.3.2.02.02.009.00.00.4103052.124.91119.034</t>
  </si>
  <si>
    <t xml:space="preserve">Capacitar en masculinidades al sector privado </t>
  </si>
  <si>
    <t xml:space="preserve">acompañamiento a los grupos de adulto mayor </t>
  </si>
  <si>
    <t xml:space="preserve">seguimiento a adultos mayores en programa de acompañamiento social </t>
  </si>
  <si>
    <t>Atención y orientación a usuarios personas y familias vulnerables en Centro de Desarrollo Social</t>
  </si>
  <si>
    <t xml:space="preserve">Oferta Institucional en jornadas de inclusión social y participación de la ciudadanía en el Centro de Desarrollo Social  desde el proyecto es pa las familias </t>
  </si>
  <si>
    <t>Fortalecer el liderazgo de actores que trabajan con y para las familias y/o población vulnerable a través de acciones de organización y participación ( Gestión de calidad, estrategias de organización y redes de apoyo social )</t>
  </si>
  <si>
    <t>Documento de Estrategia de formación y/ capacitación para la familia y población vulnerable través de escuelas de padres, seminarios, diplomados para fortalecer la garantía de derechos y la organización y participación de los actores sociales de Armenia. (El juego de la familia como institución)</t>
  </si>
  <si>
    <t xml:space="preserve">Talleres o encuentros de experiencias convivenciales ( familiometro) que promuevan y fortalezcan las redes de apoyo familiar en el marco del Juego de la Familia </t>
  </si>
  <si>
    <t xml:space="preserve">Diligenciamiento Documento de consentimiento informado </t>
  </si>
  <si>
    <t xml:space="preserve">Elaborar reporte ejecutivo que consolide los impactos de la estrategia el juego de la familia </t>
  </si>
  <si>
    <t xml:space="preserve">Realizar una estrategia de socialización, comunicación, difusión y promoción de la participación ciudadana para las familias y población vulnerable en el marco del juego de la familia. </t>
  </si>
  <si>
    <t>Aplicación de instrumentos de recolección de insumos de información para el obsci</t>
  </si>
  <si>
    <t xml:space="preserve"> Informe al consejo de política social</t>
  </si>
  <si>
    <t>Aplicación de instrumentos 	 de Caracterización social por comuna</t>
  </si>
  <si>
    <t xml:space="preserve"> Acompañamiento a organizaciones del clúster social para preparación evento.</t>
  </si>
  <si>
    <t xml:space="preserve">Videos para socializar oferta institucional acorde a los grupos poblacionales </t>
  </si>
  <si>
    <t xml:space="preserve">Acto protocolario de reconocimiento y  posesión de dignatarios Juntas de acción comunal </t>
  </si>
  <si>
    <t xml:space="preserve">Consolidar el reglamento interno del Consejo de propiedad horizontal </t>
  </si>
  <si>
    <t xml:space="preserve">Definir el plan de acción del Consejo Municipal de Propiedad Horizontal. </t>
  </si>
  <si>
    <t xml:space="preserve">Gestionar  ante la autoridad competente la viabilidad del reconocimiento de los beneficios a los dignatarios JAC en los términos del artículo 39 de la ley 2166 del 2021 dentro de la factibilidad presupuestal de los competentes.  </t>
  </si>
  <si>
    <t>Exaltación de experiencias exitosas de los miembros de las JAL</t>
  </si>
  <si>
    <t xml:space="preserve">Gestionar la participación en el Congreso Nacional de Ediles acorde a solicitud para aquellas JAL actualmente activos. </t>
  </si>
  <si>
    <t>Reuniones fase deliberatoria de presupuesto participativo vigencia 2022</t>
  </si>
  <si>
    <t>Acompañamiento a mesas de trabajo que se realicen en la implementación del presupuesto participativo vigencias anteriores y vigencia 2022. </t>
  </si>
  <si>
    <t>Ejecución de proyectos de presupuesto participativo vigencias anteriores</t>
  </si>
  <si>
    <t>Gestión de  acompañamiento y apoyo a  proyectos de infancia y adolescencia que generen impacto en la comunidad ( iniciativas de emprendimiento social, Y/o de programas de impacto social)</t>
  </si>
  <si>
    <t>Gestión de  acompañamiento y apoyo a  proyectos de juventud que generen impacto en la comunidad ( iniciativas de emprendimiento social, Y/o de programas de impacto social)</t>
  </si>
  <si>
    <t>Gestión de  acompañamiento y apoyo a  proyectos de equidad de genero que generen impacto en la comunidad( iniciativas de emprendimiento social, Y/o de programas de impacto social)</t>
  </si>
  <si>
    <t>Gestión de  acompañamiento y apoyo a  proyectos de equidad de genero que generen impacto en la comunidad ( iniciativas de emprendimiento social, Y/o de programas de impacto social)</t>
  </si>
  <si>
    <t>Gestión de  acompañamiento y apoyo a  proyectos con y para las personas mayores que generen impacto en la comunidad( iniciativas de emprendimiento social, Y/o de programas de impacto social)</t>
  </si>
  <si>
    <t>Gestión de  acompañamiento y apoyo a  proyectos con y para las personas con discapacidad que generen impacto en la comunidad ( iniciativas de emprendimiento social, Y/o de programas de impacto social)</t>
  </si>
  <si>
    <t>Gestión de  acompañamiento y apoyo a  proyectos con y para las familias y/o población vulnerable que generen impacto en la comunidad ( iniciativas de emprendimiento social, Y/o de programas de impacto social)</t>
  </si>
  <si>
    <t>Gestión de  acompañamiento y apoyo a  proyectos en comunidades vulnerables que generen impacto en la comunidad ( iniciativas de emprendimiento social, Y/o de programas de impacto social)</t>
  </si>
  <si>
    <t>Participación en actividades y/o eventos programados por el Departamento Administrativo para la prosperidad Social</t>
  </si>
  <si>
    <t>Tramite de novedades programa Ingreso Solidario</t>
  </si>
  <si>
    <t xml:space="preserve">	Mesas de trabajo con diferentes entidad Para participar en las intervenciones a por comuna</t>
  </si>
  <si>
    <t xml:space="preserve">Infografía adaptada para socializar el portafolio de servicios del municipio acorde a los grupos poblacionales                                                                                                                                                                                    </t>
  </si>
  <si>
    <t xml:space="preserve">Entrega de materiales bibliográficos a niños, niñas y adolescentes  sus familias, en el  marco de las jornadas de garantías de derechos o visitas de hogares en las comunas acorde a priorización </t>
  </si>
  <si>
    <t>implementar estrategias de garantía de derechos de la infancia a través de un acompañamiento a las practicas en el marco de la justicia restaurativa</t>
  </si>
  <si>
    <t xml:space="preserve">Campaña de prevención de embarazo adolescente y pre adolescente y prevención de consumo de SPA en el Municipio de Armenia número de personas </t>
  </si>
  <si>
    <t xml:space="preserve">Entrega de materiales bibliográficos a mujeres y  sus familias, en el  marco de las jornadas de garantías de derechos o visitas de hogares en las comunas acorde a priorización </t>
  </si>
  <si>
    <t xml:space="preserve">Adecuación y dotación de centro vida </t>
  </si>
  <si>
    <t>Gestión aplicativo para sistema de información de Personas en situación de calle</t>
  </si>
  <si>
    <t xml:space="preserve">Atención y acompañamiento a personas en situación de calle a través de centro de atención integral de habitante de calle según remisión </t>
  </si>
  <si>
    <t>gestión de unidad móvil de atención habitanza en calle</t>
  </si>
  <si>
    <t xml:space="preserve">documento de señalización ética y ajustes razonables </t>
  </si>
  <si>
    <t xml:space="preserve">Entrega de materiales bibliográficos a personas con discapacidad y sus familias, en el  marco de las jornadas de garantías de derechos o visitas de hogares en las comunas acorde a priorización </t>
  </si>
  <si>
    <t xml:space="preserve">Estrategia para el desarrollo de actividades mediante la metodología aprender haciendo, desde un enfoque psicosocial, generando fortalecimiento de competencias de crecimiento cognitivo, sensorial, educativo, social y físico, desarrollando factores de progreso personal de comunicación de trabajo en equipo </t>
  </si>
  <si>
    <t>Gestionar inclusión componente de familia articulado al desarrollo social</t>
  </si>
  <si>
    <r>
      <t>Conmemoración de fechas representativas de</t>
    </r>
    <r>
      <rPr>
        <b/>
        <sz val="10"/>
        <color theme="1"/>
        <rFont val="Arial"/>
        <family val="2"/>
      </rPr>
      <t xml:space="preserve"> familia y población vulnerable</t>
    </r>
    <r>
      <rPr>
        <sz val="10"/>
        <color theme="1"/>
        <rFont val="Arial"/>
        <family val="2"/>
      </rPr>
      <t xml:space="preserve"> ( Día de la madre y del padre día de la familia)</t>
    </r>
  </si>
  <si>
    <t xml:space="preserve">Entrega de materiales bibliográficos a población vulnerables y  sus familias, en el  marco de las jornadas de garantías de derechos o visitas de hogares en las comunas acorde a priorización </t>
  </si>
  <si>
    <t xml:space="preserve">Talleres para la atención de familias vulnerables a través de encuentros o talleres en fase exploratoria en instituciones educativas o de garantía de derechos del municipio de Armenia ( fase exploratoria juego de la familia)
</t>
  </si>
  <si>
    <t xml:space="preserve">Realizar bitácora con reporte de acciones , hallazgos y recomendaciones para cada Institución educativa o de garantía de derechos </t>
  </si>
  <si>
    <t xml:space="preserve">Reunión de Socialización de resultados con equipo directivos de las instituciones educativas o de garantía de derechos </t>
  </si>
  <si>
    <t xml:space="preserve">Realizar  "Asesorías legales a padres de familia"   a través de encuentros o talleres con  acudientes participantes en el marco de la estrategia del juego de la familia como institución  
</t>
  </si>
  <si>
    <t xml:space="preserve">Seguimiento y acompañamiento a acciones constitucionales que se deriven de las asesorías legales con padres de familia </t>
  </si>
  <si>
    <t xml:space="preserve">Realizar visitas en los hogares de las familias participantes de la estrategia para recolección de insumo y socialización de compromisos 
</t>
  </si>
  <si>
    <t xml:space="preserve">Mesa de trabajo con actores para socialización de resultados en el marco de la estrategia el juego de la familia </t>
  </si>
  <si>
    <t>Informe final de sistematización de estrategia del Juego de la familia</t>
  </si>
  <si>
    <t xml:space="preserve">Documento Observatorio social como mecanismo de articulación para análisis de variables </t>
  </si>
  <si>
    <t xml:space="preserve">Instrumento de recolección de insumos </t>
  </si>
  <si>
    <t>prueba piloto para validación de instrumento</t>
  </si>
  <si>
    <t xml:space="preserve">Mapa  social de Armenia con problemáticas identificadas por comuna </t>
  </si>
  <si>
    <t xml:space="preserve">Gestión Arrendamiento lotes custodia de cuerpos en parque cementerio </t>
  </si>
  <si>
    <t>Gestionar ante la autoridad competente la viabilidad de las elecciones de Jueces de paz y cabildo adulto mayor</t>
  </si>
  <si>
    <t>porcentaje de familias atendidas</t>
  </si>
  <si>
    <t xml:space="preserve">Visita mensual al Hogar de paso NNA cuando exista contratación </t>
  </si>
  <si>
    <t xml:space="preserve">Implementar estrategias de garantía de derechos de la infancia a través de  talleres para los adolescentes ( prevención de la explotación sexual comercial de niñas, niños y adolescentes, prevención de riesgo de vulneraciones de  habitabilidad en calle , promoción de la convivencia y formas alternativas de resolución de conflictos. </t>
  </si>
  <si>
    <t>Acompañamiento actividades centro inclusión</t>
  </si>
  <si>
    <t>109.01.2.3.2.02.01.003.00.00.4102037.143.31219.034-109.01.2.3.2.02.01.003.00.00.4102037.143.38560.034-109.01.2.3.2.02.01.003.00.00.4102037.143.38560.210-109.01.2.3.2.02.01.004.00.00.4102037.143.41545.034-109.01.2.3.2.02.01.004.00.00.4102037.143.42944.034-109.01.2.3.2.02.01.004.00.00.4102037.143.45250.001-109.01.2.3.2.02.02.006.00.00.4102037.143.62364.034-109.01.2.3.2.02.02.006.00.00.4102037.143.63391.021-109.01.2.3.2.02.02.008.00.00.4102037.143.85961.021-109.01.2.3.2.02.02.009.00.00.4102037.143.91119.021-109.01.2.3.2.02.02.009.00.00.4102037.143.91119.034-109.01.2.3.2.02.02.009.00.00.4102037.143.91119.210-109.01.2.3.2.02.02.009.00.00.4102037.143.93302.034</t>
  </si>
  <si>
    <t>109.01.2.3.2.02.02.009.00.00.4502001.142.91119.034-109.01.2.3.2.02.02.006.00.00.4502001.142.63399.034</t>
  </si>
  <si>
    <t>109.01.2.3.2.02.02.009.00.00.3901002.142.91114.034</t>
  </si>
  <si>
    <t>109.01.2.3.2.02.01.002.00.00.4102037.142.27160.210-109.01.2.3.2.02.01.003.00.00.4102037.142.32299.210-109.01.2.3.2.02.01.003.00.00.4102037.142.35110.034-109.01.2.3.2.02.01.003.00.00.4102037.142.38119.210-109.01.2.3.2.02.01.003.00.00.4102037.142.38140.210-109.01.2.3.2.02.01.003.00.00.4102037.142.38440.210-109.01.2.3.2.02.01.003.00.00.4102037.142.38560.034-109.01.2.3.2.02.01.003.00.00.4102037.142.38560.210-109.01.2.3.2.02.01.003.00.00.4102037.142.38993.034-109.01.2.3.2.02.01.003.00.00.4102037.142.88902.210-109.01.2.3.2.02.01.004.00.00.4102037.142.45221.021-109.01.2.3.2.02.01.004.00.00.4102037.142.45221.034-109.01.2.3.2.02.01.004.00.00.4102037.142.47829.210-109.01.2.3.2.02.01.004.00.00.4102037.142.48323.210-109.01.2.3.2.02.02.006.00.00.4102037.142.62364.034-109.01.2.3.2.02.02.009.00.00.4102037.142.91112.210-09.01.2.3.2.02.02.009.00.00.4102037.142.91119.021-109.01.2.3.2.02.02.009.00.00.4102037.142.91119.034-109.01.2.3.2.02.02.009.00.00.4102037.142.91119.210-109.01.2.3.2.02.02.009.00.00.4102037.142.91250.210-109.01.2.3.2.02.02.009.00.00.4102037.142.93302.034-109.01.2.3.2.02.02.008.00.00.4102037.142.89121.034</t>
  </si>
  <si>
    <t>109.01.2.3.2.02.02.009.00.00.3901002.141.91114.034</t>
  </si>
  <si>
    <t>109.01.2.3.2.02.02.005.00.00.4102027.141.54112.034</t>
  </si>
  <si>
    <t>109.01.2.3.2.02.02.009.00.00.4102037.141.91119.001-109.01.2.3.2.02.02.009.00.00.4102037.141.91119.034-109.01.2.3.2.02.02.009.00.00.4102037.141.91119.210-109.01.2.3.2.02.02.009.00.00.4102037.141.93302.001-109.01.2.3.2.02.02.009.00.00.4102037.141.93302.034-109.01.2.3.2.02.01.003.00.00.4102037.141.35110.001-109.01.2.3.2.02.01.003.00.00.4102037.141.35110.034-109.01.2.3.2.02.01.003.00.00.4102037.141.38560.001-109.01.2.3.2.02.01.003.00.00.4102037.141.38560.034-109.01.2.3.2.02.01.003.00.00.4102037.141.38560.210-109.01.2.3.2.02.01.004.00.00.4102037.141.45221.001-109.01.2.3.2.02.01.004.00.00.4102037.141.45221.034-109.01.2.3.2.02.01.004.00.00.4102037.141.45250.001-109.01.2.3.2.02.02.006.00.00.4102037.141.62364.001-109.01.2.3.2.02.02.006.00.00.4102037.141.62364.034-109.01.2.3.2.02.02.006.00.00.4102037.141.64220.001-109.01.2.3.2.02.02.006.00.00.4102037.141.64220.034</t>
  </si>
  <si>
    <t>109.01.2.3.2.02.02.006.00.00.4502001.138.63391.034-109.01.2.3.2.02.02.006.00.00.4502001.138.63399.034-109.01.2.3.2.02.02.009.00.00.4502001.138.91119.034</t>
  </si>
  <si>
    <t>N/A</t>
  </si>
  <si>
    <t>109.01.2.3.2.02.01.003.00.00.4102037.138.38140.210-109.01.2.3.2.02.01.003.00.00.4102037.138.88902.210-109.01.2.3.2.02.01.004.00.00.4102037.138.44816.210-109.01.2.3.2.02.01.004.00.00.4102037.138.45250.001-109.01.2.3.2.02.01.004.00.00.4102037.138.47174.210-109.01.2.3.2.02.01.004.00.00.4102037.138.48180.210-109.01.2.3.2.02.01.004.00.00.4102037.138.48314.210-109.01.2.3.2.02.02.006.00.00.4102037.138.62355.034-109.01.2.3.2.02.02.006.00.00.4102037.138.63391.034-109.01.2.3.2.02.02.006.00.00.4102037.138.63399.034-109.01.2.3.2.02.02.008.00.00.4102037.138.85961.001-109.01.2.3.2.02.02.008.00.00.4102037.138.85961.034-109.01.2.3.2.02.02.009.00.00.4102037.138.91112.210-109.01.2.3.2.02.02.009.00.00.4102037.138.91119.001-109.01.2.3.2.02.02.009.00.00.4102037.138.91119.034-109.01.2.3.2.02.02.009.00.00.4102037.138.91119.210-109.01.2.3.2.02.02.009.00.00.4102037.138.91250.210</t>
  </si>
  <si>
    <t>109.01.2.3.2.02.02.009.00.00.4103027.128.93500.034</t>
  </si>
  <si>
    <t>109.01.2.3.2.02.02.009.00.00.4199066.128.91114.034</t>
  </si>
  <si>
    <t>109.01.2.3.2.02.02.009.00.00.4502001.128.91119.034-109.01.2.3.2.02.02.006.00.00.4502001.128.63391.034</t>
  </si>
  <si>
    <t>109.01.2.3.2.02.01.003.00.00.4103027.128.38121.001-109.01.2.3.2.02.01.003.00.00.4103052.128.32299.210-109.01.2.3.2.02.01.003.00.00.4103052.128.38121.034-109.01.2.3.2.02.01.003.00.00.4103052.128.88902.210-109.01.2.3.2.02.01.004.00.00.4103052.128.42921.210-109.01.2.3.2.02.01.004.00.00.4103052.128.44232.210-109.01.2.3.2.02.01.004.00.00.4103052.128.45250.001-109.01.2.3.2.02.01.004.00.00.4103052.128.45264.001-109.01.2.3.2.02.01.004.00.00.4103052.128.45264.210-109.01.2.3.2.02.01.004.00.00.4103052.128.47829.210-109.01.2.3.2.02.01.004.00.00.4103052.128.48322.210-109.01.2.3.2.02.01.004.00.00.4103052.128.48323.210-109.01.2.3.2.02.01.004.00.00.4103052.128.49930.210-109.01.2.3.2.02.02.005.00.00.4103052.128.53262.210-109.01.2.3.2.02.02.008.00.00.4103052.128.89121.034-109.01.2.3.2.02.02.009.00.00.4103052.128.91112.210-109.01.2.3.2.02.02.009.00.00.4103052.128.91119.001-109.01.2.3.2.02.02.009.00.00.4103052.128.91119.034-109.01.2.3.2.02.02.009.00.00.4103052.128.91119.210-109.01.2.3.2.02.02.009.00.00.4103052.128.91250.210-109.01.2.3.2.02.02.006.00.00.4103052.128.63399.034</t>
  </si>
  <si>
    <t>109.01.2.3.2.02.02.006.00.00.4502001.130.62520.034</t>
  </si>
  <si>
    <t>109.01.2.3.2.02.01.003.00.00.4103052.130.88902.210-109.01.2.3.2.02.01.004.00.00.4103052.130.45230.210-109.01.2.3.2.02.02.006.00.00.4103052.130.63391.034-109.01.2.3.2.02.02.008.00.00.4103052.130.85961.034-109.01.2.3.2.02.02.008.00.00.4103052.130.89121.034-109.01.2.3.2.02.02.008.00.00.4103052.130.91119.021-109.01.2.3.2.02.02.008.00.00.4103052.130.91119.034-109.01.2.3.2.02.02.008.00.00.4103052.130.91119.210-109.01.2.3.2.02.02.009.00.00.4103052.130.91119.034-109.01.2.3.2.02.02.009.00.00.4103052.130.91119.210-109.01.2.3.2.02.02.009.00.00.4103052.130.91250.210</t>
  </si>
  <si>
    <t>109.01.2.3.2.02.02.009.00.00.3601010.120.91119.001-109.01.2.3.2.02.02.009.00.00.3601010.120.91119.034</t>
  </si>
  <si>
    <t>109.01.2.3.2.02.02.006.00.00.4502001.120.62520.034-109.01.2.3.2.02.02.006.00.00.4502001.120.63399.034-109.01.2.3.2.02.02.009.00.00.4502001.120.91119.034</t>
  </si>
  <si>
    <t>109.01.2.3.2.02.01.003.00.00.4104015.120.88902.210-109.01.2.3.2.02.02.005.00.00.4104015.120.53234.210-109.01.2.3.2.02.02.009.00.00.4104015.120.91119.001-109.01.2.3.2.02.02.009.00.00.4104015.120.91119.034-109.01.2.3.2.02.02.009.00.00.4104015.120.91119.210-109.01.2.3.2.02.02.009.00.00.4104015.120.91250.210-109.01.2.3.2.02.02.009.00.00.4104015.120.93491.034-109.01.2.3.2.02.02.009.00.00.4104015.120.93491.210-109.01.2.3.2.02.02.009.00.00.4104015.120.93491.581-109.01.2.3.2.02.01.004.00.00.4104015.120.42921.210-109.01.2.3.2.02.01.004.00.00.4104015.120.45250.001-109.01.2.3.2.02.01.004.00.00.4104015.120.45263.210-109.01.2.3.2.02.01.004.00.00.4104015.120.47829.210-109.01.2.3.2.02.01.004.00.00.4104015.120.48323.210-109.01.2.3.2.02.01.004.00.00.4104015.120.48353.210-109.01.2.3.2.02.02.008.00.00.4104015.120.85961.034-109.01.2.3.2.02.02.008.00.00.4104015.120.89121.001109.01.2.3.2.02.02.008.00.00.4104015.120.87130.210-109.01.2.3.2.02.02.008.00.00.4104015.120.88221.210-109.01.2.3.2.02.02.008.00.00.4104015.120.88905.001-109.01.2.3.2.02.02.008.00.00.4104015.120.88905.034-</t>
  </si>
  <si>
    <t>109.01.2.3.2.02.02.009.00.00.4104007.122.93221.007-109.01.2.3.2.02.02.009.00.00.4104007.122.93221.051-109.01.2.3.2.02.02.009.00.00.4104007.122.93221.589-109.01.2.3.2.02.02.009.00.00.4104007.122.93221.654-109.01.2.3.2.02.02.009.00.00.4104014.122.93491.007-109.01.2.3.2.02.02.009.00.00.4104014.122.93491.051-109.01.2.3.2.02.02.009.00.00.4104014.122.93491.589-109.01.2.3.2.02.02.009.00.00.4104014.122.93491.654</t>
  </si>
  <si>
    <t>109.01.2.3.2.02.01.004.00.00.4104025.123.47812.034</t>
  </si>
  <si>
    <t>109.01.2.3.2.02.02.009.00.00.4502001.123.91119.034-109.01.2.3.2.02.02.006.00.00.4502001.123.63391.034</t>
  </si>
  <si>
    <t>109.01.2.3.2.02.02.006.00.00.4502001.121.63391.034-109.01.2.3.2.02.02.009.00.00.4502001.121.91119.034</t>
  </si>
  <si>
    <t>109.01.2.3.2.02.02.009.00.00.4101027.135.72212.210</t>
  </si>
  <si>
    <t>109.01.2.3.2.02.02.009.00.00.4103052.136.91119.034-109.01.2.3.2.02.02.009.00.00.4103052.136.91119.210</t>
  </si>
  <si>
    <t>SGP-RENDIMIENTOS FINANCIEROS SGP-RECURSOS DEL BALANCE PROPIOS-PROPIOS</t>
  </si>
  <si>
    <t>SGP PROPOSITO GENERAL-RENDIMIENTOS FINANCIEROS SGP-RECURSOS DEL BALANCE PROPIOS-PROPIOS</t>
  </si>
  <si>
    <t>SGP PROPOSITO GENERAL</t>
  </si>
  <si>
    <t>SGP PROPOSITO GENERAL-RECURSOS DEL BALANCE PROPIOS-PROPIOS</t>
  </si>
  <si>
    <t>SGP PROPOSITO GENERAL-RECURSOS DEL BALANCE PROPIOS-PROPIOS-RENDIMIENTOS FINANCIEROS SGP</t>
  </si>
  <si>
    <t>PROPIOS-SGP PROPOSITO GENERAL</t>
  </si>
  <si>
    <t>SGP PROPOSITO GENERAL-RECURSOS DEL BALANCE PROPIOS-PROPIOS-RECURSOS DEL BALANCE SGP</t>
  </si>
  <si>
    <t>109.01.2.3.2.02.02.009.00.00.4104027.123.93304.021-109.01.2.3.2.02.02.009.00.00.4104027.123.93304.034</t>
  </si>
  <si>
    <t>RENDIMIENTOS FINANCIEROS SGP-SGP PROPOSITO GENERAL</t>
  </si>
  <si>
    <t>109.01.2.3.2.02.02.009.00.00.4104027.123.91119.021-109.01.2.3.2.02.02.009.00.00.4104027.123.91119.034-109.01.2.3.2.02.02.009.00.00.4104027.123.91119.210-109.01.2.3.2.02.02.009.00.00.4104027.123.91250.210-109.01.2.3.2.02.01.003.00.00.4104027.123.38140.210-109.01.2.3.2.02.01.003.00.00.4104027.123.88902.210-109.01.2.3.2.02.01.004.00.00.4104027.123.44515.210-109.01.2.3.2.02.01.004.00.00.4104027.123.44516.210-109.01.2.3.2.02.01.004.00.00.4104027.123.45250.001-109.01.2.3.2.02.01.004.00.00.4104027.123.47829.210-109.01.2.3.2.02.02.006.00.00.4104027.123.63399.034-109.01.2.3.2.02.02.006.00.00.4104027.123.64220.034-109.01.2.3.2.02.02.008.00.00.4104027.123.85961.034</t>
  </si>
  <si>
    <t>109.01.2.3.2.02.02.009.00.00.4104035.121.91119.001-109.01.2.3.2.02.02.009.00.00.4104035.121.91119.034-109.01.2.3.2.02.02.009.00.00.4104035.121.91119.210-109.01.2.3.2.02.02.009.00.00.4104035.121.91250.210-109.01.2.3.2.02.01.001.00.00.4104035.121.34240.210-109.01.2.3.2.02.01.002.00.00.4104035.121.23999.210-109.01.2.3.2.02.01.003.00.00.4104035.121.32299.210-109.01.2.3.2.02.01.003.00.00.4104035.121.34139.210-109.01.2.3.2.02.01.003.00.00.4104035.121.34140.210-109.01.2.3.2.02.01.003.00.00.4104035.121.34240.210-109.01.2.3.2.02.01.003.00.00.4104035.121.34310.210-109.01.2.3.2.02.01.003.00.00.4104035.121.36990.210-109.01.2.3.2.02.01.003.00.00.4104035.121.38993.210-109.01.2.3.2.02.01.003.00.00.4104035.121.88902.210-109.01.2.3.2.02.01.004.00.00.4104035.121.44621.210-109.01.2.3.2.02.01.004.00.00.4104035.121.45250.001-109.01.2.3.2.02.01.004.00.00.4104035.121.47829.210-109.01.2.3.2.02.02.006.00.00.4104035.121.63399.034-109.01.2.3.2.02.02.008.00.00.4104035.121.89121.034-109.01.2.3.2.02.02.009.00.00.4104020.121.93411.210</t>
  </si>
  <si>
    <t>ESTAMPILLA MUNICIPAL-ESTAMPILLA DEPARTAMENTAL-RECURSOS DEL BALANCE ESTAMPILLA DEPARTAENTAL-RECURSOS DEL BALANCE ESTAMPILLA MUNICIPAL</t>
  </si>
  <si>
    <t>PROPIOS-RECURSOS DEL BALANCE PROPIOS-SGP PROPOSITO GENERAL</t>
  </si>
  <si>
    <t>109.01.2.3.2.02.01.003.00.00.4103052.124.32299.210-109.01.2.3.2.02.01.003.00.00.4103052.124.38119.210-109.01.2.3.2.02.01.003.00.00.4103052.124.38140.210-109.01.2.3.2.02.01.003.00.00.4103052.124.38560.210-109.01.2.3.2.02.01.003.00.00.4103052.124.88902.210-109.01.2.3.2.02.01.004.00.00.4103052.124.45263.210-109.01.2.3.2.02.01.004.00.00.4103052.124.45264.001-109.01.2.3.2.02.01.004.00.00.4103052.124.47174.210-109.01.2.3.2.02.01.004.00.00.4103052.124.48322.210-109.01.2.3.2.02.02.006.00.00.4103052.124.63391.001-109.01.2.3.2.02.02.008.00.00.4103052.124.85961.001-109.01.2.3.2.02.02.008.00.00.4103052.124.89121.034-109.01.2.3.2.02.02.009.00.00.4103052.124.91119.001-109.01.2.3.2.02.02.009.00.00.4103052.124.91119.034-109.01.2.3.2.02.02.009.00.00.4103052.124.91119.210-109.01.2.3.2.02.02.009.00.00.4103052.124.91250.210-109.01.2.3.2.02.01.002.00.00.4103052.124.27160.210</t>
  </si>
  <si>
    <t>109.01.2.3.2.02.01.004.00.00.4101027.135.45250.001-109.01.2.3.2.02.02.009.00.00.4101027.135.91119.034-109.01.2.3.2.02.02.009.00.00.4101027.135.91119.210-109.01.2.3.2.02.02.009.00.00.4101027.135.97321.001-109.01.2.3.2.02.02.009.00.00.4101027.135.97321.034-109.01.2.3.2.02.01.003.00.00.4101027.135.35299.001</t>
  </si>
  <si>
    <t>RECURSOS DEL BALANCE PROPIOS</t>
  </si>
  <si>
    <t>109.01.2.3.2.02.02.009.00.00.4502001.127.91119.034-109.01.2.3.2.02.02.009.00.00.4502001.127.91119.210-109.01.2.3.2.02.02.009.00.00.4502001.127.91250.210-109.01.2.3.2.02.01.003.00.00.4502001.127.88902.210-109.01.2.3.2.02.01.004.00.00.4502001.127.45230.210-109.01.2.3.2.02.02.006.00.00.4502001.127.63391.034-109.01.2.3.2.02.02.006.00.00.4502001.127.63399.034-109.01.2.3.2.02.02.008.00.00.4502001.127.85961.034-109.01.2.3.2.02.02.008.00.00.4502001.127.89121.034</t>
  </si>
  <si>
    <t>RECURSOS DEL BALANCE PROPIOS-SGP PROPOSITO GENERAL</t>
  </si>
  <si>
    <t>109.01.2.3.2.02.02.006.00.00.4502001.125.63399.034-109.01.2.3.2.02.02.006.00.00.4502001.125.63399.034-109.01.2.3.2.02.02.008.00.00.4502001.125.85961.034-109.01.2.3.2.02.02.009.00.00.4502001.125.91119.001-109.01.2.3.2.02.02.009.00.00.4502001.125.91119.034-109.01.2.3.2.02.02.009.00.00.4502001.125.91119.210</t>
  </si>
  <si>
    <t>PROPIOS-SGP PROPOSITO GENERAL-RECURSOS DEL BALANCE PROPIOS</t>
  </si>
  <si>
    <t>109.01.2.3.2.02.02.005.00.00.4502001.126.54129.210-109.01.2.3.2.02.02.005.00.00.4502001.126.54211.210-109.01.2.3.2.02.02.009.00.00.4502001.126.47211.001-109.01.2.3.2.02.02.009.00.00.4502001.126.53270.001-109.01.2.3.2.02.02.009.00.00.4502001.126.91119.001-109.01.2.3.2.02.02.009.00.00.4502001.126.91119.210-109.01.2.3.2.02.02.009.00.00.4502001.126.91119.919</t>
  </si>
  <si>
    <t>PROPIOS-RECURSOS DEL BALANCE PROPIOS-REC BCE PRESUPUESTO PARTICIPATIVO</t>
  </si>
  <si>
    <t>109.01.2.3.2.02.01.003.00.00.4103050.136.88902.210-109.01.2.3.2.02.02.006.00.00.4103050.136.63399.034-109.01.2.3.2.02.02.008.00.00.4103050.136.85961.034-109.01.2.3.2.02.02.008.00.00.4103050.136.89121.034-109.01.2.3.2.02.02.009.00.00.4103050.136.91119.001-109.01.2.3.2.02.02.009.00.00.4103050.136.91119.034-109.01.2.3.2.02.02.009.00.00.4103050.136.91119.210-109.01.2.3.2.02.02.009.00.00.4103050.136.91250.210</t>
  </si>
  <si>
    <t>SGP PROPOSITO GENERAL-RECURSOS DEL BALANCE PROPIOS</t>
  </si>
  <si>
    <t>109.01.2.3.2.02.01.003.00.00.4103052.131.88902.210-109.01.2.3.2.02.01.004.00.00.4103052.131.45250.001-109.01.2.3.2.02.01.004.00.00.4103052.131.47829.210-109.01.2.3.2.02.02.006.00.00.4103052.131.63391.034-109.01.2.3.2.02.02.006.00.00.4103052.131.63399.034-109.01.2.3.2.02.02.008.00.00.4103052.131.85961.034-109.01.2.3.2.02.02.008.00.00.4103052.131.89121.034-109.01.2.3.2.02.02.009.00.00.4103052.131.91119.001-109.01.2.3.2.02.02.009.00.00.4103052.131.91119.021-109.01.2.3.2.02.02.009.00.00.4103052.131.91119.034-109.01.2.3.2.02.02.009.00.00.4103052.131.91119.210-109.01.2.3.2.02.02.009.00.00.4103052.131.91250.210</t>
  </si>
  <si>
    <t>RECURSOS DEL BALANCE PROPIOS -PROPIOS-SGP PROPOSITO GENERAL</t>
  </si>
  <si>
    <t>Campañas aprender para transformar en la formación  actores para el respeto a la diferencia en Instituciones educativas desde las ayudas técnicas de lectoescritura Braille</t>
  </si>
  <si>
    <t>Atención, asesorías y respuestas a requerimientos solicitados por los organismos de acción comunal dentro del marco de la Ley.                                                                                                                                                                                                       </t>
  </si>
  <si>
    <t xml:space="preserve">SEGUIMIENTO AL PLAN DE ACCIÓN                         </t>
  </si>
  <si>
    <t>Código: R-DP-PDE-060</t>
  </si>
  <si>
    <t xml:space="preserve">Unidad Ejecutora: </t>
  </si>
  <si>
    <t>SECRETARÍA O  ENTIDAD RESPONSABLE: 2.2. SECRETARÍA DE DESARROLLO SOCIAL</t>
  </si>
  <si>
    <t>EFICIENCIA LOGRO Y/O ALCANCE DE LA META</t>
  </si>
  <si>
    <t xml:space="preserve">EFICACIA PRESUPUESTAL </t>
  </si>
  <si>
    <t xml:space="preserve">COBERTURA </t>
  </si>
  <si>
    <t>OBSERVACION</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</si>
  <si>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</si>
  <si>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</si>
  <si>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</si>
  <si>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</si>
  <si>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</si>
  <si>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</si>
  <si>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</si>
  <si>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</si>
  <si>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Periodo de corte: del 1 de Enero al 31 de marzo de 2022</t>
  </si>
  <si>
    <t>INDICADOR DE PRODUCTO</t>
  </si>
  <si>
    <t>Semáforo Alcance de la Meta:
Verde Oscuro  (100%) 
 Amarillo (25%) 
Rojo (0%)</t>
  </si>
  <si>
    <t>Servicio de protección para el restablecimiento de derechos de niños, niñas, adolescentes y jóvenes( Servicios de atención, gestión para la promoción, prevención de derechos y gestión del riesgo en temas de problemáticas sociales de  infancia y adolescencia (consumo de SPA, suicidio, embarazo, violencia, vulneración de derechos, trabajo infantil y protección al joven trabajador, SRPA, Justicia juvenil restaurativa, niños, niñas y adolescentes víctimas)</t>
  </si>
  <si>
    <t>PRODUCTO KPT</t>
  </si>
  <si>
    <t>5</t>
  </si>
  <si>
    <t>0</t>
  </si>
  <si>
    <t xml:space="preserve">Armenia Quindío </t>
  </si>
  <si>
    <t xml:space="preserve">Actividad Programada para los periodos siguientes </t>
  </si>
  <si>
    <t>Meta cumplida</t>
  </si>
  <si>
    <t>Las actividades iniciaron su ejecución y estan en proceso de avance</t>
  </si>
  <si>
    <t>Las metas programadas estan avanzando acorde a lo programado</t>
  </si>
  <si>
    <t>Fecha: 29/12/2020</t>
  </si>
  <si>
    <t>Versión: 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</si>
</sst>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
    <numFmt numFmtId="165" formatCode="0.0%"/>
    <numFmt numFmtId="166" formatCode="_(&quot;$&quot;\ * #,##0.00_);_(&quot;$&quot;\ * \(#,##0.00\);_(&quot;$&quot;\ * &quot;-&quot;??_);_(@_)"/>
  </numFmts>
  <fonts count="38" x14ac:knownFonts="1">
    <font>
      <sz val="10"/>
      <color rgb="FF000000"/>
      <name val="Arial"/>
    </font>
    <font>
      <sz val="11"/>
      <color theme="1"/>
      <name val="Calibri"/>
      <family val="2"/>
      <scheme val="minor"/>
    </font>
    <font>
      <sz val="10"/>
      <color theme="1"/>
      <name val="Arial"/>
      <family val="2"/>
    </font>
    <font>
      <sz val="10"/>
      <name val="Arial"/>
      <family val="2"/>
    </font>
    <font>
      <b/>
      <sz val="10"/>
      <color theme="1"/>
      <name val="Arial"/>
      <family val="2"/>
    </font>
    <font>
      <b/>
      <sz val="10"/>
      <color rgb="FF000000"/>
      <name val="Arial"/>
      <family val="2"/>
    </font>
    <font>
      <b/>
      <sz val="10"/>
      <name val="Arial"/>
      <family val="2"/>
    </font>
    <font>
      <sz val="10"/>
      <color rgb="FF000000"/>
      <name val="Arial"/>
      <family val="2"/>
    </font>
    <font>
      <sz val="8"/>
      <color rgb="FF000000"/>
      <name val="Arial"/>
      <family val="2"/>
    </font>
    <font>
      <sz val="8"/>
      <name val="Arial"/>
      <family val="2"/>
    </font>
    <font>
      <b/>
      <sz val="8"/>
      <color theme="1"/>
      <name val="Arial"/>
      <family val="2"/>
    </font>
    <font>
      <b/>
      <sz val="8"/>
      <color rgb="FF000000"/>
      <name val="Arial"/>
      <family val="2"/>
    </font>
    <font>
      <sz val="8"/>
      <color theme="1"/>
      <name val="Arial"/>
      <family val="2"/>
    </font>
    <font>
      <sz val="8"/>
      <color rgb="FFFF0000"/>
      <name val="Arial"/>
      <family val="2"/>
    </font>
    <font>
      <sz val="8"/>
      <color theme="0"/>
      <name val="Arial"/>
      <family val="2"/>
    </font>
    <font>
      <sz val="11"/>
      <name val="Arial"/>
      <family val="2"/>
    </font>
    <font>
      <sz val="12"/>
      <color theme="1"/>
      <name val="Arial"/>
      <family val="2"/>
    </font>
    <font>
      <sz val="12"/>
      <name val="Arial"/>
      <family val="2"/>
    </font>
    <font>
      <b/>
      <sz val="12"/>
      <name val="Arial"/>
      <family val="2"/>
    </font>
    <font>
      <b/>
      <sz val="11"/>
      <name val="Arial"/>
      <family val="2"/>
    </font>
    <font>
      <b/>
      <sz val="16"/>
      <name val="Arial"/>
      <family val="2"/>
    </font>
    <font>
      <sz val="16"/>
      <name val="Arial"/>
      <family val="2"/>
    </font>
    <font>
      <sz val="10"/>
      <name val="Arial"/>
    </font>
    <font>
      <sz val="11"/>
      <color indexed="8"/>
      <name val="Calibri"/>
      <family val="2"/>
    </font>
    <font>
      <sz val="11"/>
      <color indexed="9"/>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3"/>
      <color indexed="56"/>
      <name val="Calibri"/>
      <family val="2"/>
    </font>
  </fonts>
  <fills count="3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theme="0"/>
        <bgColor rgb="FF99CC00"/>
      </patternFill>
    </fill>
    <fill>
      <patternFill patternType="solid">
        <fgColor theme="0"/>
        <bgColor indexed="64"/>
      </patternFill>
    </fill>
    <fill>
      <patternFill patternType="solid">
        <fgColor theme="6" tint="0.59999389629810485"/>
        <bgColor indexed="64"/>
      </patternFill>
    </fill>
    <fill>
      <patternFill patternType="solid">
        <fgColor rgb="FFFFFF99"/>
        <bgColor indexed="64"/>
      </patternFill>
    </fill>
    <fill>
      <patternFill patternType="solid">
        <fgColor theme="8" tint="0.59999389629810485"/>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s>
  <borders count="47">
    <border>
      <left/>
      <right/>
      <top/>
      <bottom/>
      <diagonal/>
    </border>
    <border>
      <left/>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46">
    <xf numFmtId="0" fontId="0" fillId="0" borderId="0"/>
    <xf numFmtId="0" fontId="3" fillId="0" borderId="1"/>
    <xf numFmtId="0" fontId="23" fillId="9" borderId="1" applyNumberFormat="0" applyBorder="0" applyAlignment="0" applyProtection="0"/>
    <xf numFmtId="0" fontId="23" fillId="10" borderId="1" applyNumberFormat="0" applyBorder="0" applyAlignment="0" applyProtection="0"/>
    <xf numFmtId="0" fontId="23" fillId="11" borderId="1" applyNumberFormat="0" applyBorder="0" applyAlignment="0" applyProtection="0"/>
    <xf numFmtId="0" fontId="23" fillId="12" borderId="1" applyNumberFormat="0" applyBorder="0" applyAlignment="0" applyProtection="0"/>
    <xf numFmtId="0" fontId="23" fillId="13" borderId="1" applyNumberFormat="0" applyBorder="0" applyAlignment="0" applyProtection="0"/>
    <xf numFmtId="0" fontId="23" fillId="14" borderId="1" applyNumberFormat="0" applyBorder="0" applyAlignment="0" applyProtection="0"/>
    <xf numFmtId="0" fontId="23" fillId="15" borderId="1" applyNumberFormat="0" applyBorder="0" applyAlignment="0" applyProtection="0"/>
    <xf numFmtId="0" fontId="23" fillId="16" borderId="1" applyNumberFormat="0" applyBorder="0" applyAlignment="0" applyProtection="0"/>
    <xf numFmtId="0" fontId="23" fillId="17" borderId="1" applyNumberFormat="0" applyBorder="0" applyAlignment="0" applyProtection="0"/>
    <xf numFmtId="0" fontId="23" fillId="12" borderId="1" applyNumberFormat="0" applyBorder="0" applyAlignment="0" applyProtection="0"/>
    <xf numFmtId="0" fontId="23" fillId="15" borderId="1" applyNumberFormat="0" applyBorder="0" applyAlignment="0" applyProtection="0"/>
    <xf numFmtId="0" fontId="23" fillId="18" borderId="1" applyNumberFormat="0" applyBorder="0" applyAlignment="0" applyProtection="0"/>
    <xf numFmtId="0" fontId="24" fillId="19" borderId="1" applyNumberFormat="0" applyBorder="0" applyAlignment="0" applyProtection="0"/>
    <xf numFmtId="0" fontId="24" fillId="16" borderId="1" applyNumberFormat="0" applyBorder="0" applyAlignment="0" applyProtection="0"/>
    <xf numFmtId="0" fontId="24" fillId="17" borderId="1" applyNumberFormat="0" applyBorder="0" applyAlignment="0" applyProtection="0"/>
    <xf numFmtId="0" fontId="24" fillId="20" borderId="1" applyNumberFormat="0" applyBorder="0" applyAlignment="0" applyProtection="0"/>
    <xf numFmtId="0" fontId="24" fillId="21" borderId="1" applyNumberFormat="0" applyBorder="0" applyAlignment="0" applyProtection="0"/>
    <xf numFmtId="0" fontId="24" fillId="22" borderId="1" applyNumberFormat="0" applyBorder="0" applyAlignment="0" applyProtection="0"/>
    <xf numFmtId="0" fontId="27" fillId="23" borderId="39" applyNumberFormat="0" applyAlignment="0" applyProtection="0"/>
    <xf numFmtId="0" fontId="25" fillId="24" borderId="40" applyNumberFormat="0" applyAlignment="0" applyProtection="0"/>
    <xf numFmtId="0" fontId="26" fillId="0" borderId="41" applyNumberFormat="0" applyFill="0" applyAlignment="0" applyProtection="0"/>
    <xf numFmtId="0" fontId="28" fillId="0" borderId="1" applyNumberFormat="0" applyFill="0" applyBorder="0" applyAlignment="0" applyProtection="0"/>
    <xf numFmtId="0" fontId="24" fillId="25" borderId="1" applyNumberFormat="0" applyBorder="0" applyAlignment="0" applyProtection="0"/>
    <xf numFmtId="0" fontId="24" fillId="26" borderId="1" applyNumberFormat="0" applyBorder="0" applyAlignment="0" applyProtection="0"/>
    <xf numFmtId="0" fontId="24" fillId="27" borderId="1" applyNumberFormat="0" applyBorder="0" applyAlignment="0" applyProtection="0"/>
    <xf numFmtId="0" fontId="24" fillId="20" borderId="1" applyNumberFormat="0" applyBorder="0" applyAlignment="0" applyProtection="0"/>
    <xf numFmtId="0" fontId="24" fillId="21" borderId="1" applyNumberFormat="0" applyBorder="0" applyAlignment="0" applyProtection="0"/>
    <xf numFmtId="0" fontId="24" fillId="28" borderId="1" applyNumberFormat="0" applyBorder="0" applyAlignment="0" applyProtection="0"/>
    <xf numFmtId="0" fontId="29" fillId="14" borderId="39" applyNumberFormat="0" applyAlignment="0" applyProtection="0"/>
    <xf numFmtId="0" fontId="30" fillId="10" borderId="1" applyNumberFormat="0" applyBorder="0" applyAlignment="0" applyProtection="0"/>
    <xf numFmtId="166" fontId="22" fillId="0" borderId="1" applyFill="0" applyBorder="0" applyAlignment="0" applyProtection="0"/>
    <xf numFmtId="0" fontId="31" fillId="29" borderId="1" applyNumberFormat="0" applyBorder="0" applyAlignment="0" applyProtection="0"/>
    <xf numFmtId="0" fontId="1" fillId="0" borderId="1"/>
    <xf numFmtId="0" fontId="3" fillId="0" borderId="1"/>
    <xf numFmtId="0" fontId="1" fillId="0" borderId="1"/>
    <xf numFmtId="0" fontId="3" fillId="30" borderId="42" applyNumberFormat="0" applyAlignment="0" applyProtection="0"/>
    <xf numFmtId="9" fontId="23" fillId="0" borderId="1" applyFont="0" applyFill="0" applyBorder="0" applyAlignment="0" applyProtection="0"/>
    <xf numFmtId="0" fontId="32" fillId="23" borderId="43" applyNumberFormat="0" applyAlignment="0" applyProtection="0"/>
    <xf numFmtId="0" fontId="33" fillId="0" borderId="1" applyNumberFormat="0" applyFill="0" applyBorder="0" applyAlignment="0" applyProtection="0"/>
    <xf numFmtId="0" fontId="34" fillId="0" borderId="1" applyNumberFormat="0" applyFill="0" applyBorder="0" applyAlignment="0" applyProtection="0"/>
    <xf numFmtId="0" fontId="36" fillId="0" borderId="1" applyNumberFormat="0" applyFill="0" applyBorder="0" applyAlignment="0" applyProtection="0"/>
    <xf numFmtId="0" fontId="37" fillId="0" borderId="44" applyNumberFormat="0" applyFill="0" applyAlignment="0" applyProtection="0"/>
    <xf numFmtId="0" fontId="28" fillId="0" borderId="45" applyNumberFormat="0" applyFill="0" applyAlignment="0" applyProtection="0"/>
    <xf numFmtId="0" fontId="35" fillId="0" borderId="46" applyNumberFormat="0" applyFill="0" applyAlignment="0" applyProtection="0"/>
  </cellStyleXfs>
  <cellXfs count="304">
    <xf numFmtId="0" fontId="0" fillId="0" borderId="0" xfId="0" applyFont="1" applyAlignment="1"/>
    <xf numFmtId="0" fontId="8" fillId="0" borderId="0" xfId="0" applyFont="1" applyAlignment="1"/>
    <xf numFmtId="0" fontId="9" fillId="5" borderId="3"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0" borderId="7" xfId="0" applyFont="1" applyBorder="1" applyAlignment="1">
      <alignment vertical="center" wrapText="1"/>
    </xf>
    <xf numFmtId="0" fontId="12" fillId="0" borderId="8" xfId="0" applyFont="1" applyBorder="1" applyAlignment="1">
      <alignment horizontal="center" vertical="center" wrapText="1"/>
    </xf>
    <xf numFmtId="0" fontId="12" fillId="0" borderId="8" xfId="0" applyFont="1" applyBorder="1" applyAlignment="1">
      <alignment vertical="center" wrapText="1"/>
    </xf>
    <xf numFmtId="0" fontId="12" fillId="5" borderId="8" xfId="0" applyFont="1" applyFill="1" applyBorder="1" applyAlignment="1">
      <alignment horizontal="justify" vertical="center" wrapText="1"/>
    </xf>
    <xf numFmtId="1" fontId="12" fillId="0" borderId="8" xfId="0" applyNumberFormat="1" applyFont="1" applyBorder="1" applyAlignment="1">
      <alignment vertical="center" wrapText="1"/>
    </xf>
    <xf numFmtId="3" fontId="14" fillId="0" borderId="8" xfId="0" applyNumberFormat="1"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12" fillId="5" borderId="1" xfId="0" applyFont="1" applyFill="1" applyBorder="1" applyAlignment="1">
      <alignment horizontal="justify" vertical="center" wrapText="1"/>
    </xf>
    <xf numFmtId="0" fontId="12" fillId="0" borderId="1" xfId="0" applyFont="1" applyBorder="1" applyAlignment="1">
      <alignment horizontal="left" vertical="center" wrapText="1"/>
    </xf>
    <xf numFmtId="1" fontId="12" fillId="0" borderId="1" xfId="0" applyNumberFormat="1" applyFont="1" applyBorder="1" applyAlignment="1">
      <alignment vertical="center" wrapText="1"/>
    </xf>
    <xf numFmtId="3" fontId="12" fillId="0" borderId="1" xfId="0" applyNumberFormat="1" applyFont="1" applyBorder="1" applyAlignment="1">
      <alignment horizontal="center" vertical="center" wrapText="1"/>
    </xf>
    <xf numFmtId="3" fontId="10" fillId="3" borderId="12" xfId="0" applyNumberFormat="1" applyFont="1" applyFill="1" applyBorder="1" applyAlignment="1">
      <alignment vertical="center" wrapText="1"/>
    </xf>
    <xf numFmtId="0" fontId="12" fillId="0" borderId="12" xfId="0" applyFont="1" applyBorder="1" applyAlignment="1">
      <alignment vertical="center" wrapText="1"/>
    </xf>
    <xf numFmtId="0" fontId="10" fillId="0" borderId="1" xfId="0" applyFont="1" applyBorder="1" applyAlignment="1">
      <alignment vertical="center" wrapText="1"/>
    </xf>
    <xf numFmtId="0" fontId="13" fillId="0" borderId="1" xfId="0" applyFont="1" applyBorder="1" applyAlignment="1">
      <alignment horizontal="center" vertical="center" wrapText="1"/>
    </xf>
    <xf numFmtId="0" fontId="10" fillId="0" borderId="1" xfId="0" applyFont="1" applyBorder="1" applyAlignment="1">
      <alignment horizontal="left" vertical="center" wrapText="1"/>
    </xf>
    <xf numFmtId="1" fontId="13" fillId="0" borderId="1" xfId="0" applyNumberFormat="1" applyFont="1" applyBorder="1" applyAlignment="1">
      <alignment vertical="center" wrapText="1"/>
    </xf>
    <xf numFmtId="0" fontId="2" fillId="5" borderId="3" xfId="0" applyFont="1" applyFill="1" applyBorder="1" applyAlignment="1">
      <alignment horizontal="center" vertical="center"/>
    </xf>
    <xf numFmtId="9" fontId="2" fillId="5" borderId="3" xfId="0" applyNumberFormat="1" applyFont="1" applyFill="1" applyBorder="1" applyAlignment="1">
      <alignment horizontal="center" vertical="center" wrapText="1"/>
    </xf>
    <xf numFmtId="0" fontId="2" fillId="5" borderId="3" xfId="0" applyFont="1" applyFill="1" applyBorder="1" applyAlignment="1">
      <alignment vertical="center" wrapText="1"/>
    </xf>
    <xf numFmtId="9" fontId="3" fillId="5" borderId="3" xfId="0" applyNumberFormat="1" applyFont="1" applyFill="1" applyBorder="1" applyAlignment="1">
      <alignment horizontal="center" vertical="center" wrapText="1"/>
    </xf>
    <xf numFmtId="9" fontId="2" fillId="5" borderId="3" xfId="0" applyNumberFormat="1" applyFont="1" applyFill="1" applyBorder="1" applyAlignment="1">
      <alignment horizontal="center" vertical="center"/>
    </xf>
    <xf numFmtId="0" fontId="7" fillId="5" borderId="3" xfId="0" applyFont="1" applyFill="1" applyBorder="1" applyAlignment="1">
      <alignment horizontal="center" vertical="center"/>
    </xf>
    <xf numFmtId="0" fontId="2" fillId="5" borderId="3" xfId="0" applyNumberFormat="1" applyFont="1" applyFill="1" applyBorder="1" applyAlignment="1">
      <alignment horizontal="center" vertical="center" wrapText="1"/>
    </xf>
    <xf numFmtId="49" fontId="2" fillId="5" borderId="3" xfId="0" applyNumberFormat="1" applyFont="1" applyFill="1" applyBorder="1" applyAlignment="1">
      <alignment horizontal="center" vertical="center" wrapText="1"/>
    </xf>
    <xf numFmtId="3" fontId="2" fillId="5" borderId="3" xfId="0" applyNumberFormat="1" applyFont="1" applyFill="1" applyBorder="1" applyAlignment="1">
      <alignment horizontal="center" vertical="center" wrapText="1"/>
    </xf>
    <xf numFmtId="1" fontId="2" fillId="5" borderId="3" xfId="0" applyNumberFormat="1" applyFont="1" applyFill="1" applyBorder="1" applyAlignment="1">
      <alignment horizontal="center" vertical="center" wrapText="1"/>
    </xf>
    <xf numFmtId="0" fontId="2" fillId="5" borderId="3" xfId="0" applyNumberFormat="1" applyFont="1" applyFill="1" applyBorder="1" applyAlignment="1" applyProtection="1">
      <alignment horizontal="center" vertical="center" wrapText="1"/>
    </xf>
    <xf numFmtId="0" fontId="3" fillId="5" borderId="3" xfId="0" applyNumberFormat="1" applyFont="1" applyFill="1" applyBorder="1" applyAlignment="1" applyProtection="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4" fillId="0" borderId="1" xfId="0" applyFont="1" applyBorder="1" applyAlignment="1">
      <alignment horizontal="left" vertical="center" wrapText="1"/>
    </xf>
    <xf numFmtId="0" fontId="7" fillId="0" borderId="0" xfId="0" applyFont="1" applyAlignment="1"/>
    <xf numFmtId="0" fontId="9" fillId="0" borderId="8"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Alignment="1"/>
    <xf numFmtId="9" fontId="2" fillId="4" borderId="3" xfId="0" applyNumberFormat="1" applyFont="1" applyFill="1" applyBorder="1" applyAlignment="1">
      <alignment horizontal="center" vertical="center" wrapText="1"/>
    </xf>
    <xf numFmtId="1" fontId="2" fillId="4" borderId="3" xfId="0" applyNumberFormat="1" applyFont="1" applyFill="1" applyBorder="1" applyAlignment="1">
      <alignment horizontal="center" vertical="center" wrapText="1"/>
    </xf>
    <xf numFmtId="0" fontId="8" fillId="3" borderId="3" xfId="0" applyFont="1" applyFill="1" applyBorder="1" applyAlignment="1">
      <alignment horizontal="left" vertical="center" wrapText="1"/>
    </xf>
    <xf numFmtId="0" fontId="12" fillId="3" borderId="3" xfId="0" applyFont="1" applyFill="1" applyBorder="1" applyAlignment="1">
      <alignment horizontal="left" vertical="center" wrapText="1"/>
    </xf>
    <xf numFmtId="1" fontId="2" fillId="5" borderId="16" xfId="0" applyNumberFormat="1" applyFont="1" applyFill="1" applyBorder="1" applyAlignment="1">
      <alignment horizontal="center" vertical="center" wrapText="1"/>
    </xf>
    <xf numFmtId="0" fontId="2" fillId="5" borderId="8" xfId="0" applyFont="1" applyFill="1" applyBorder="1" applyAlignment="1">
      <alignment horizontal="left" vertical="top" wrapText="1"/>
    </xf>
    <xf numFmtId="0" fontId="2" fillId="5" borderId="1" xfId="0" applyFont="1" applyFill="1" applyBorder="1" applyAlignment="1">
      <alignment horizontal="left" vertical="top" wrapText="1"/>
    </xf>
    <xf numFmtId="9" fontId="16" fillId="5" borderId="3" xfId="0" applyNumberFormat="1" applyFont="1" applyFill="1" applyBorder="1" applyAlignment="1">
      <alignment horizontal="center" vertical="center" wrapText="1"/>
    </xf>
    <xf numFmtId="0" fontId="3" fillId="5" borderId="3" xfId="0" applyFont="1" applyFill="1" applyBorder="1" applyAlignment="1">
      <alignment horizontal="left" vertical="center" wrapText="1"/>
    </xf>
    <xf numFmtId="3" fontId="8" fillId="0" borderId="0" xfId="0" applyNumberFormat="1" applyFont="1" applyAlignment="1"/>
    <xf numFmtId="0" fontId="3"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3" xfId="0" applyFont="1" applyFill="1" applyBorder="1" applyAlignment="1">
      <alignment horizontal="left" vertical="center" wrapText="1"/>
    </xf>
    <xf numFmtId="9" fontId="7" fillId="5" borderId="3" xfId="0" applyNumberFormat="1" applyFont="1" applyFill="1" applyBorder="1" applyAlignment="1">
      <alignment horizontal="center" vertical="center" wrapText="1"/>
    </xf>
    <xf numFmtId="0" fontId="8" fillId="5" borderId="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3" borderId="3" xfId="0" applyFont="1" applyFill="1" applyBorder="1" applyAlignment="1">
      <alignment horizontal="center" vertical="center" wrapText="1"/>
    </xf>
    <xf numFmtId="1" fontId="12" fillId="5" borderId="3" xfId="0" applyNumberFormat="1" applyFont="1" applyFill="1" applyBorder="1" applyAlignment="1">
      <alignment horizontal="center" vertical="center" wrapText="1"/>
    </xf>
    <xf numFmtId="0" fontId="9" fillId="3" borderId="3" xfId="0" quotePrefix="1" applyFont="1" applyFill="1" applyBorder="1" applyAlignment="1">
      <alignment horizontal="center" vertical="center" wrapText="1"/>
    </xf>
    <xf numFmtId="0" fontId="8" fillId="5" borderId="3" xfId="0" applyFont="1" applyFill="1" applyBorder="1" applyAlignment="1">
      <alignment horizontal="justify" vertical="center" wrapText="1"/>
    </xf>
    <xf numFmtId="0" fontId="8" fillId="3" borderId="3" xfId="0" applyFont="1" applyFill="1" applyBorder="1" applyAlignment="1">
      <alignment horizontal="center" vertical="center" wrapText="1"/>
    </xf>
    <xf numFmtId="0" fontId="12" fillId="5" borderId="3" xfId="0" applyFont="1" applyFill="1" applyBorder="1" applyAlignment="1">
      <alignment horizontal="justify" vertical="center" wrapText="1"/>
    </xf>
    <xf numFmtId="0" fontId="12" fillId="5" borderId="3" xfId="0" applyFont="1" applyFill="1" applyBorder="1" applyAlignment="1">
      <alignment horizontal="left" vertical="center" wrapText="1"/>
    </xf>
    <xf numFmtId="0" fontId="11" fillId="3" borderId="13" xfId="0" applyFont="1" applyFill="1" applyBorder="1" applyAlignment="1">
      <alignment horizontal="center" vertical="center" wrapText="1"/>
    </xf>
    <xf numFmtId="9" fontId="8" fillId="5" borderId="3" xfId="0" applyNumberFormat="1" applyFont="1" applyFill="1" applyBorder="1" applyAlignment="1">
      <alignment horizontal="center" vertical="center" wrapText="1"/>
    </xf>
    <xf numFmtId="0" fontId="8" fillId="5" borderId="3" xfId="0" applyFont="1" applyFill="1" applyBorder="1" applyAlignment="1">
      <alignment horizontal="left" vertical="center" wrapText="1"/>
    </xf>
    <xf numFmtId="9" fontId="12" fillId="5" borderId="3" xfId="0" applyNumberFormat="1" applyFont="1" applyFill="1" applyBorder="1" applyAlignment="1">
      <alignment horizontal="center" vertical="center" wrapText="1"/>
    </xf>
    <xf numFmtId="10" fontId="8" fillId="5" borderId="3" xfId="0" applyNumberFormat="1" applyFont="1" applyFill="1" applyBorder="1" applyAlignment="1">
      <alignment horizontal="center" vertical="center" wrapText="1"/>
    </xf>
    <xf numFmtId="1" fontId="16" fillId="5" borderId="3" xfId="0" applyNumberFormat="1" applyFont="1" applyFill="1" applyBorder="1" applyAlignment="1">
      <alignment horizontal="center" vertical="center" wrapText="1"/>
    </xf>
    <xf numFmtId="0" fontId="8" fillId="5" borderId="6" xfId="0" applyFont="1" applyFill="1" applyBorder="1" applyAlignment="1">
      <alignment horizontal="center" vertical="center" wrapText="1"/>
    </xf>
    <xf numFmtId="9" fontId="8" fillId="5" borderId="6"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10" fillId="2" borderId="19" xfId="0" applyFont="1" applyFill="1" applyBorder="1" applyAlignment="1">
      <alignment horizontal="right" vertical="center" wrapText="1"/>
    </xf>
    <xf numFmtId="0" fontId="10" fillId="2" borderId="1" xfId="0" applyFont="1" applyFill="1" applyBorder="1" applyAlignment="1">
      <alignment horizontal="right" vertical="center" wrapText="1"/>
    </xf>
    <xf numFmtId="3" fontId="10" fillId="2" borderId="2"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7" fillId="0" borderId="1" xfId="0" applyFont="1" applyBorder="1" applyAlignment="1">
      <alignment vertical="center"/>
    </xf>
    <xf numFmtId="0" fontId="17" fillId="0" borderId="1" xfId="0" applyFont="1" applyFill="1" applyBorder="1" applyAlignment="1">
      <alignment vertical="center"/>
    </xf>
    <xf numFmtId="0" fontId="17" fillId="6"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6" borderId="12" xfId="0" applyFont="1" applyFill="1" applyBorder="1" applyAlignment="1">
      <alignment horizontal="center" vertical="center" wrapText="1"/>
    </xf>
    <xf numFmtId="164" fontId="17" fillId="6" borderId="1" xfId="0" applyNumberFormat="1" applyFont="1" applyFill="1" applyBorder="1" applyAlignment="1">
      <alignment horizontal="right" vertical="center" wrapText="1"/>
    </xf>
    <xf numFmtId="0" fontId="17" fillId="0" borderId="1" xfId="0" applyFont="1" applyFill="1" applyBorder="1" applyAlignment="1">
      <alignment horizontal="center" vertical="center"/>
    </xf>
    <xf numFmtId="0" fontId="7" fillId="5" borderId="3" xfId="0" applyFont="1" applyFill="1" applyBorder="1" applyAlignment="1">
      <alignment horizontal="left" vertical="center" wrapText="1"/>
    </xf>
    <xf numFmtId="0" fontId="8" fillId="5" borderId="3" xfId="0" applyFont="1" applyFill="1" applyBorder="1" applyAlignment="1">
      <alignment horizontal="center" vertical="center"/>
    </xf>
    <xf numFmtId="9" fontId="8" fillId="5" borderId="3" xfId="0" applyNumberFormat="1" applyFont="1" applyFill="1" applyBorder="1" applyAlignment="1">
      <alignment horizontal="center" vertical="center"/>
    </xf>
    <xf numFmtId="0" fontId="8" fillId="5" borderId="0" xfId="0" applyFont="1" applyFill="1" applyAlignment="1">
      <alignment horizontal="center" vertical="center"/>
    </xf>
    <xf numFmtId="0" fontId="8" fillId="5" borderId="3" xfId="0" applyFont="1" applyFill="1" applyBorder="1" applyAlignment="1">
      <alignment vertical="center"/>
    </xf>
    <xf numFmtId="9" fontId="7" fillId="5" borderId="3" xfId="0" applyNumberFormat="1" applyFont="1" applyFill="1" applyBorder="1" applyAlignment="1">
      <alignment vertical="center"/>
    </xf>
    <xf numFmtId="0" fontId="8" fillId="5" borderId="3" xfId="0" applyFont="1" applyFill="1" applyBorder="1" applyAlignment="1">
      <alignment vertical="center" wrapText="1"/>
    </xf>
    <xf numFmtId="9" fontId="8" fillId="5" borderId="3" xfId="0" applyNumberFormat="1" applyFont="1" applyFill="1" applyBorder="1" applyAlignment="1">
      <alignment vertical="center"/>
    </xf>
    <xf numFmtId="0" fontId="2" fillId="5" borderId="3" xfId="0" applyFont="1" applyFill="1" applyBorder="1" applyAlignment="1">
      <alignment horizontal="left" vertical="center"/>
    </xf>
    <xf numFmtId="49" fontId="2" fillId="5" borderId="3" xfId="0" applyNumberFormat="1" applyFont="1" applyFill="1" applyBorder="1" applyAlignment="1">
      <alignment horizontal="left" vertical="center" wrapText="1"/>
    </xf>
    <xf numFmtId="0" fontId="15" fillId="5" borderId="3" xfId="0" applyFont="1" applyFill="1" applyBorder="1" applyAlignment="1">
      <alignment horizontal="left" vertical="center" wrapText="1"/>
    </xf>
    <xf numFmtId="0" fontId="7" fillId="5" borderId="3" xfId="0" applyFont="1" applyFill="1" applyBorder="1" applyAlignment="1">
      <alignment horizontal="left" vertical="center"/>
    </xf>
    <xf numFmtId="0" fontId="16" fillId="5" borderId="3" xfId="0" applyFont="1" applyFill="1" applyBorder="1" applyAlignment="1">
      <alignment horizontal="left" vertical="center" wrapText="1"/>
    </xf>
    <xf numFmtId="0" fontId="2" fillId="5" borderId="16" xfId="0" applyFont="1" applyFill="1" applyBorder="1" applyAlignment="1">
      <alignment horizontal="left" vertical="center" wrapText="1"/>
    </xf>
    <xf numFmtId="0" fontId="7" fillId="5" borderId="0" xfId="0" applyFont="1" applyFill="1" applyAlignment="1">
      <alignment horizontal="left" vertical="top" wrapText="1"/>
    </xf>
    <xf numFmtId="0" fontId="12" fillId="5" borderId="3" xfId="0" applyFont="1" applyFill="1" applyBorder="1" applyAlignment="1">
      <alignment horizontal="justify" vertical="center" wrapText="1"/>
    </xf>
    <xf numFmtId="0" fontId="10"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3" fontId="12" fillId="3" borderId="31" xfId="0" applyNumberFormat="1" applyFont="1" applyFill="1" applyBorder="1" applyAlignment="1">
      <alignment horizontal="center" vertical="center" wrapText="1"/>
    </xf>
    <xf numFmtId="3" fontId="9" fillId="5" borderId="31" xfId="0" applyNumberFormat="1" applyFont="1" applyFill="1" applyBorder="1" applyAlignment="1">
      <alignment horizontal="center" vertical="center" wrapText="1"/>
    </xf>
    <xf numFmtId="0" fontId="9" fillId="5" borderId="31" xfId="0" applyFont="1" applyFill="1" applyBorder="1" applyAlignment="1">
      <alignment horizontal="center" vertical="center" wrapText="1"/>
    </xf>
    <xf numFmtId="3" fontId="9" fillId="5" borderId="30" xfId="0" applyNumberFormat="1" applyFont="1" applyFill="1" applyBorder="1" applyAlignment="1">
      <alignment horizontal="center" vertical="center" wrapText="1"/>
    </xf>
    <xf numFmtId="0" fontId="9" fillId="5" borderId="30" xfId="0" applyFont="1" applyFill="1" applyBorder="1" applyAlignment="1">
      <alignment horizontal="center" vertical="center" wrapText="1"/>
    </xf>
    <xf numFmtId="3" fontId="9" fillId="5" borderId="33" xfId="0" applyNumberFormat="1" applyFont="1" applyFill="1" applyBorder="1" applyAlignment="1">
      <alignment horizontal="center" vertical="center" wrapText="1"/>
    </xf>
    <xf numFmtId="4" fontId="12" fillId="3" borderId="31" xfId="0" applyNumberFormat="1" applyFont="1" applyFill="1" applyBorder="1" applyAlignment="1">
      <alignment horizontal="center" vertical="center" wrapText="1"/>
    </xf>
    <xf numFmtId="4" fontId="12" fillId="3" borderId="34" xfId="0" applyNumberFormat="1"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164" fontId="21" fillId="6" borderId="1" xfId="0" applyNumberFormat="1" applyFont="1" applyFill="1" applyBorder="1" applyAlignment="1">
      <alignment horizontal="right" vertical="center" wrapText="1"/>
    </xf>
    <xf numFmtId="0" fontId="6" fillId="8" borderId="29" xfId="0" applyFont="1" applyFill="1" applyBorder="1" applyAlignment="1">
      <alignment horizontal="center" vertical="center" wrapText="1"/>
    </xf>
    <xf numFmtId="0" fontId="6" fillId="0" borderId="27" xfId="0" applyFont="1" applyFill="1" applyBorder="1" applyAlignment="1" applyProtection="1">
      <alignment horizontal="center" vertical="center" wrapText="1"/>
      <protection locked="0"/>
    </xf>
    <xf numFmtId="0" fontId="6" fillId="0" borderId="29" xfId="0" applyFont="1" applyFill="1" applyBorder="1" applyAlignment="1" applyProtection="1">
      <alignment horizontal="center" vertical="center" wrapText="1"/>
      <protection locked="0"/>
    </xf>
    <xf numFmtId="0" fontId="0" fillId="0" borderId="0" xfId="0" applyFont="1" applyFill="1" applyAlignment="1" applyProtection="1">
      <alignment horizontal="center" vertical="center"/>
      <protection locked="0"/>
    </xf>
    <xf numFmtId="0" fontId="6" fillId="7" borderId="29" xfId="0" applyFont="1" applyFill="1" applyBorder="1" applyAlignment="1" applyProtection="1">
      <alignment horizontal="center" vertical="center" wrapText="1"/>
      <protection locked="0"/>
    </xf>
    <xf numFmtId="0" fontId="9" fillId="0" borderId="0" xfId="0" applyFont="1" applyAlignment="1" applyProtection="1">
      <alignment vertical="center"/>
      <protection locked="0"/>
    </xf>
    <xf numFmtId="0" fontId="6" fillId="0" borderId="0" xfId="0" applyFont="1" applyAlignment="1" applyProtection="1">
      <alignment vertical="center"/>
      <protection locked="0"/>
    </xf>
    <xf numFmtId="0" fontId="11" fillId="3" borderId="38" xfId="0" applyFont="1" applyFill="1" applyBorder="1" applyAlignment="1">
      <alignment horizontal="center" vertical="center" wrapText="1"/>
    </xf>
    <xf numFmtId="0" fontId="8" fillId="3" borderId="6" xfId="0" applyFont="1" applyFill="1" applyBorder="1" applyAlignment="1">
      <alignment horizontal="left" vertical="center" wrapText="1"/>
    </xf>
    <xf numFmtId="0" fontId="8" fillId="3" borderId="6" xfId="0" applyFont="1" applyFill="1" applyBorder="1" applyAlignment="1">
      <alignment horizontal="center" vertical="center" wrapText="1"/>
    </xf>
    <xf numFmtId="0" fontId="8" fillId="5" borderId="6" xfId="0" applyFont="1" applyFill="1" applyBorder="1" applyAlignment="1">
      <alignment horizontal="left" vertical="center" wrapText="1"/>
    </xf>
    <xf numFmtId="0" fontId="8" fillId="5" borderId="6" xfId="0" applyFont="1" applyFill="1" applyBorder="1" applyAlignment="1">
      <alignment horizontal="justify" vertical="center" wrapText="1"/>
    </xf>
    <xf numFmtId="0" fontId="2" fillId="5" borderId="6" xfId="0" applyFont="1" applyFill="1" applyBorder="1" applyAlignment="1">
      <alignment horizontal="left" vertical="center" wrapText="1"/>
    </xf>
    <xf numFmtId="0" fontId="2" fillId="5" borderId="6" xfId="0" applyFont="1" applyFill="1" applyBorder="1" applyAlignment="1">
      <alignment horizontal="center" vertical="center" wrapText="1"/>
    </xf>
    <xf numFmtId="3" fontId="12" fillId="3" borderId="33" xfId="0" applyNumberFormat="1" applyFont="1" applyFill="1" applyBorder="1" applyAlignment="1">
      <alignment horizontal="center" vertical="center" wrapText="1"/>
    </xf>
    <xf numFmtId="0" fontId="6" fillId="8" borderId="29" xfId="0" applyFont="1" applyFill="1" applyBorder="1" applyAlignment="1" applyProtection="1">
      <alignment horizontal="center" vertical="center" wrapText="1"/>
      <protection locked="0"/>
    </xf>
    <xf numFmtId="0" fontId="6" fillId="8" borderId="27" xfId="0" applyFont="1" applyFill="1" applyBorder="1" applyAlignment="1" applyProtection="1">
      <alignment horizontal="center" vertical="center" wrapText="1"/>
      <protection locked="0"/>
    </xf>
    <xf numFmtId="0" fontId="12" fillId="0" borderId="10" xfId="0" applyFont="1" applyBorder="1" applyAlignment="1">
      <alignment vertical="center" wrapText="1"/>
    </xf>
    <xf numFmtId="1" fontId="12" fillId="0" borderId="10" xfId="0" applyNumberFormat="1" applyFont="1" applyBorder="1" applyAlignment="1">
      <alignment vertical="center" wrapText="1"/>
    </xf>
    <xf numFmtId="0" fontId="2" fillId="5" borderId="10" xfId="0" applyFont="1" applyFill="1" applyBorder="1" applyAlignment="1">
      <alignment horizontal="left" vertical="top" wrapText="1"/>
    </xf>
    <xf numFmtId="0" fontId="10" fillId="2" borderId="19" xfId="0" applyFont="1" applyFill="1" applyBorder="1" applyAlignment="1">
      <alignment vertical="center" wrapText="1"/>
    </xf>
    <xf numFmtId="0" fontId="10" fillId="2" borderId="1" xfId="0" applyFont="1" applyFill="1" applyBorder="1" applyAlignment="1">
      <alignment vertical="center" wrapText="1"/>
    </xf>
    <xf numFmtId="0" fontId="10" fillId="2" borderId="12" xfId="0" applyFont="1" applyFill="1" applyBorder="1" applyAlignment="1">
      <alignment vertical="center" wrapText="1"/>
    </xf>
    <xf numFmtId="10" fontId="2" fillId="5" borderId="6" xfId="0" applyNumberFormat="1" applyFont="1" applyFill="1" applyBorder="1" applyAlignment="1">
      <alignment horizontal="center" vertical="center" wrapText="1"/>
    </xf>
    <xf numFmtId="10" fontId="10" fillId="2" borderId="1" xfId="0" applyNumberFormat="1" applyFont="1" applyFill="1" applyBorder="1" applyAlignment="1">
      <alignment vertical="center" wrapText="1"/>
    </xf>
    <xf numFmtId="10" fontId="10" fillId="2" borderId="1" xfId="0" applyNumberFormat="1" applyFont="1" applyFill="1" applyBorder="1" applyAlignment="1">
      <alignment horizontal="right" vertical="center" wrapText="1"/>
    </xf>
    <xf numFmtId="10" fontId="9" fillId="5" borderId="3" xfId="0" applyNumberFormat="1" applyFont="1" applyFill="1" applyBorder="1" applyAlignment="1">
      <alignment horizontal="center" vertical="center"/>
    </xf>
    <xf numFmtId="10" fontId="9" fillId="5" borderId="3" xfId="0" applyNumberFormat="1" applyFont="1" applyFill="1" applyBorder="1" applyAlignment="1">
      <alignment horizontal="center" vertical="center" wrapText="1"/>
    </xf>
    <xf numFmtId="10" fontId="12" fillId="3" borderId="3" xfId="0" applyNumberFormat="1" applyFont="1" applyFill="1" applyBorder="1" applyAlignment="1">
      <alignment horizontal="center" vertical="center" wrapText="1"/>
    </xf>
    <xf numFmtId="10" fontId="10" fillId="2" borderId="1" xfId="0" applyNumberFormat="1" applyFont="1" applyFill="1" applyBorder="1" applyAlignment="1">
      <alignment horizontal="center" vertical="center" wrapText="1"/>
    </xf>
    <xf numFmtId="10" fontId="14" fillId="0" borderId="8" xfId="0" applyNumberFormat="1" applyFont="1" applyBorder="1" applyAlignment="1">
      <alignment horizontal="center" vertical="center" wrapText="1"/>
    </xf>
    <xf numFmtId="0" fontId="12" fillId="3" borderId="3" xfId="0" quotePrefix="1" applyFont="1" applyFill="1" applyBorder="1" applyAlignment="1">
      <alignment horizontal="center" vertical="center" wrapText="1"/>
    </xf>
    <xf numFmtId="0" fontId="12" fillId="3" borderId="3" xfId="0" quotePrefix="1" applyFont="1" applyFill="1" applyBorder="1" applyAlignment="1">
      <alignment vertical="center" wrapText="1"/>
    </xf>
    <xf numFmtId="0" fontId="12" fillId="3" borderId="3" xfId="0" applyFont="1" applyFill="1" applyBorder="1" applyAlignment="1">
      <alignment vertical="center" wrapText="1"/>
    </xf>
    <xf numFmtId="165" fontId="2" fillId="5" borderId="3" xfId="0" applyNumberFormat="1" applyFont="1" applyFill="1" applyBorder="1" applyAlignment="1">
      <alignment horizontal="center" vertical="center" wrapText="1"/>
    </xf>
    <xf numFmtId="4" fontId="10" fillId="2" borderId="2" xfId="0" applyNumberFormat="1"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5" fillId="0" borderId="20" xfId="1" applyFont="1" applyBorder="1" applyAlignment="1">
      <alignment vertical="center" wrapText="1"/>
    </xf>
    <xf numFmtId="0" fontId="15" fillId="0" borderId="21" xfId="1" applyFont="1" applyBorder="1" applyAlignment="1">
      <alignment vertical="center" wrapText="1"/>
    </xf>
    <xf numFmtId="0" fontId="15" fillId="0" borderId="25" xfId="1" applyFont="1" applyBorder="1" applyAlignment="1">
      <alignment vertical="center" wrapText="1"/>
    </xf>
    <xf numFmtId="164" fontId="20" fillId="0" borderId="8" xfId="0" applyNumberFormat="1" applyFont="1" applyFill="1" applyBorder="1" applyAlignment="1">
      <alignment horizontal="right" vertical="center" wrapText="1"/>
    </xf>
    <xf numFmtId="164" fontId="18" fillId="0" borderId="8" xfId="0" applyNumberFormat="1" applyFont="1" applyFill="1" applyBorder="1" applyAlignment="1">
      <alignment horizontal="right" vertical="center" wrapText="1"/>
    </xf>
    <xf numFmtId="4" fontId="9" fillId="0" borderId="3" xfId="0" applyNumberFormat="1" applyFont="1" applyFill="1" applyBorder="1" applyAlignment="1">
      <alignment horizontal="center" vertical="center"/>
    </xf>
    <xf numFmtId="0" fontId="9" fillId="0" borderId="3" xfId="0" applyFont="1" applyFill="1" applyBorder="1" applyAlignment="1">
      <alignment horizontal="center" vertical="center"/>
    </xf>
    <xf numFmtId="4" fontId="9" fillId="0" borderId="3" xfId="0" applyNumberFormat="1" applyFont="1" applyFill="1" applyBorder="1" applyAlignment="1">
      <alignment horizontal="center" vertical="center" wrapText="1"/>
    </xf>
    <xf numFmtId="3" fontId="9" fillId="0" borderId="3" xfId="0" applyNumberFormat="1" applyFont="1" applyFill="1" applyBorder="1" applyAlignment="1">
      <alignment horizontal="center" vertical="center" wrapText="1"/>
    </xf>
    <xf numFmtId="4" fontId="12" fillId="0" borderId="3" xfId="0" applyNumberFormat="1" applyFont="1" applyFill="1" applyBorder="1" applyAlignment="1">
      <alignment horizontal="center" vertical="center" wrapText="1"/>
    </xf>
    <xf numFmtId="3" fontId="12" fillId="0" borderId="3" xfId="0" applyNumberFormat="1" applyFont="1" applyFill="1" applyBorder="1" applyAlignment="1">
      <alignment horizontal="center" vertical="center" wrapText="1"/>
    </xf>
    <xf numFmtId="3" fontId="12" fillId="0" borderId="33" xfId="0" applyNumberFormat="1" applyFont="1" applyFill="1" applyBorder="1" applyAlignment="1">
      <alignment horizontal="center" vertical="center" wrapText="1"/>
    </xf>
    <xf numFmtId="3" fontId="12" fillId="0" borderId="31" xfId="0" applyNumberFormat="1" applyFont="1" applyFill="1" applyBorder="1" applyAlignment="1">
      <alignment horizontal="center" vertical="center" wrapText="1"/>
    </xf>
    <xf numFmtId="0" fontId="9" fillId="0" borderId="31" xfId="0" applyFont="1" applyFill="1" applyBorder="1" applyAlignment="1">
      <alignment horizontal="center" vertical="center"/>
    </xf>
    <xf numFmtId="3" fontId="9" fillId="0" borderId="31" xfId="0" applyNumberFormat="1" applyFont="1" applyFill="1" applyBorder="1" applyAlignment="1">
      <alignment horizontal="center" vertical="center" wrapText="1"/>
    </xf>
    <xf numFmtId="0" fontId="9" fillId="0" borderId="31" xfId="0" applyFont="1" applyFill="1" applyBorder="1" applyAlignment="1">
      <alignment horizontal="center" vertical="center" wrapText="1"/>
    </xf>
    <xf numFmtId="3" fontId="12" fillId="0" borderId="32" xfId="0" applyNumberFormat="1" applyFont="1" applyFill="1" applyBorder="1" applyAlignment="1">
      <alignment horizontal="center" vertical="center" wrapText="1"/>
    </xf>
    <xf numFmtId="3" fontId="9" fillId="0" borderId="30" xfId="0" applyNumberFormat="1" applyFont="1" applyFill="1" applyBorder="1" applyAlignment="1">
      <alignment horizontal="center" vertical="center" wrapText="1"/>
    </xf>
    <xf numFmtId="0" fontId="9" fillId="0" borderId="30" xfId="0" applyFont="1" applyFill="1" applyBorder="1" applyAlignment="1">
      <alignment horizontal="center" vertical="center" wrapText="1"/>
    </xf>
    <xf numFmtId="3" fontId="9" fillId="0" borderId="33" xfId="0" applyNumberFormat="1" applyFont="1" applyFill="1" applyBorder="1" applyAlignment="1">
      <alignment horizontal="center" vertical="center" wrapText="1"/>
    </xf>
    <xf numFmtId="3" fontId="12" fillId="0" borderId="31" xfId="0" applyNumberFormat="1" applyFont="1" applyFill="1" applyBorder="1" applyAlignment="1">
      <alignment vertical="center" wrapText="1"/>
    </xf>
    <xf numFmtId="4" fontId="12" fillId="0" borderId="31" xfId="0" applyNumberFormat="1" applyFont="1" applyFill="1" applyBorder="1" applyAlignment="1">
      <alignment horizontal="center" vertical="center" wrapText="1"/>
    </xf>
    <xf numFmtId="4" fontId="12" fillId="0" borderId="34" xfId="0" applyNumberFormat="1" applyFont="1" applyFill="1" applyBorder="1" applyAlignment="1">
      <alignment horizontal="center" vertical="center" wrapText="1"/>
    </xf>
    <xf numFmtId="0" fontId="19" fillId="0" borderId="26" xfId="0" applyFont="1" applyBorder="1" applyAlignment="1">
      <alignment horizontal="left" vertical="center"/>
    </xf>
    <xf numFmtId="0" fontId="19" fillId="0" borderId="27" xfId="0" applyFont="1" applyBorder="1" applyAlignment="1">
      <alignment horizontal="left" vertical="center"/>
    </xf>
    <xf numFmtId="0" fontId="19" fillId="0" borderId="28" xfId="0" applyFont="1" applyBorder="1" applyAlignment="1">
      <alignment horizontal="left" vertical="center"/>
    </xf>
    <xf numFmtId="0" fontId="19" fillId="0" borderId="26" xfId="0" applyFont="1" applyFill="1" applyBorder="1" applyAlignment="1">
      <alignment horizontal="left" vertical="center"/>
    </xf>
    <xf numFmtId="0" fontId="19" fillId="0" borderId="27" xfId="0" applyFont="1" applyFill="1" applyBorder="1" applyAlignment="1">
      <alignment horizontal="left" vertical="center"/>
    </xf>
    <xf numFmtId="4" fontId="12" fillId="0" borderId="4" xfId="0" applyNumberFormat="1" applyFont="1" applyFill="1" applyBorder="1" applyAlignment="1">
      <alignment horizontal="center" vertical="center" wrapText="1"/>
    </xf>
    <xf numFmtId="4" fontId="12" fillId="0" borderId="6" xfId="0" applyNumberFormat="1" applyFont="1" applyFill="1" applyBorder="1" applyAlignment="1">
      <alignment horizontal="center" vertical="center" wrapText="1"/>
    </xf>
    <xf numFmtId="3" fontId="12" fillId="0" borderId="4" xfId="0" applyNumberFormat="1" applyFont="1" applyFill="1" applyBorder="1" applyAlignment="1">
      <alignment horizontal="center" vertical="center" wrapText="1"/>
    </xf>
    <xf numFmtId="3" fontId="12" fillId="0" borderId="6" xfId="0" applyNumberFormat="1" applyFont="1" applyFill="1" applyBorder="1" applyAlignment="1">
      <alignment horizontal="center" vertical="center" wrapText="1"/>
    </xf>
    <xf numFmtId="10" fontId="12" fillId="3" borderId="4" xfId="0" applyNumberFormat="1" applyFont="1" applyFill="1" applyBorder="1" applyAlignment="1">
      <alignment horizontal="center" vertical="center" wrapText="1"/>
    </xf>
    <xf numFmtId="10" fontId="12" fillId="3" borderId="6" xfId="0" applyNumberFormat="1" applyFont="1" applyFill="1" applyBorder="1" applyAlignment="1">
      <alignment horizontal="center" vertical="center" wrapText="1"/>
    </xf>
    <xf numFmtId="10" fontId="12" fillId="3" borderId="3" xfId="0" applyNumberFormat="1" applyFont="1" applyFill="1" applyBorder="1" applyAlignment="1">
      <alignment horizontal="center" vertical="center" wrapText="1"/>
    </xf>
    <xf numFmtId="3" fontId="12" fillId="0" borderId="3" xfId="0" applyNumberFormat="1" applyFont="1" applyFill="1" applyBorder="1" applyAlignment="1">
      <alignment horizontal="center" vertical="center" wrapText="1"/>
    </xf>
    <xf numFmtId="4" fontId="12" fillId="0" borderId="3" xfId="0" applyNumberFormat="1" applyFont="1" applyFill="1" applyBorder="1" applyAlignment="1">
      <alignment horizontal="center" vertical="center" wrapText="1"/>
    </xf>
    <xf numFmtId="4" fontId="12" fillId="0" borderId="16" xfId="0" applyNumberFormat="1" applyFont="1" applyFill="1" applyBorder="1" applyAlignment="1">
      <alignment horizontal="center" vertical="center" wrapText="1"/>
    </xf>
    <xf numFmtId="10" fontId="12" fillId="3" borderId="16" xfId="0" applyNumberFormat="1" applyFont="1" applyFill="1" applyBorder="1" applyAlignment="1">
      <alignment horizontal="center" vertical="center" wrapText="1"/>
    </xf>
    <xf numFmtId="0" fontId="6" fillId="8" borderId="35" xfId="0" applyFont="1" applyFill="1" applyBorder="1" applyAlignment="1" applyProtection="1">
      <alignment horizontal="center" vertical="center" wrapText="1"/>
      <protection locked="0"/>
    </xf>
    <xf numFmtId="0" fontId="6" fillId="8" borderId="36" xfId="0" applyFont="1" applyFill="1" applyBorder="1" applyAlignment="1" applyProtection="1">
      <alignment horizontal="center" vertical="center" wrapText="1"/>
      <protection locked="0"/>
    </xf>
    <xf numFmtId="0" fontId="6" fillId="6" borderId="35" xfId="0" applyFont="1" applyFill="1" applyBorder="1" applyAlignment="1" applyProtection="1">
      <alignment horizontal="center" vertical="center" wrapText="1"/>
      <protection locked="0"/>
    </xf>
    <xf numFmtId="0" fontId="6" fillId="6" borderId="36" xfId="0" applyFont="1" applyFill="1" applyBorder="1" applyAlignment="1" applyProtection="1">
      <alignment horizontal="center" vertical="center" wrapText="1"/>
      <protection locked="0"/>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6" fillId="0" borderId="26"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wrapText="1"/>
      <protection locked="0"/>
    </xf>
    <xf numFmtId="0" fontId="6" fillId="7" borderId="35" xfId="0" applyFont="1" applyFill="1" applyBorder="1" applyAlignment="1" applyProtection="1">
      <alignment horizontal="center" vertical="center" wrapText="1"/>
      <protection locked="0"/>
    </xf>
    <xf numFmtId="0" fontId="6" fillId="7" borderId="36" xfId="0" applyFont="1" applyFill="1" applyBorder="1" applyAlignment="1" applyProtection="1">
      <alignment horizontal="center" vertical="center" wrapText="1"/>
      <protection locked="0"/>
    </xf>
    <xf numFmtId="0" fontId="19" fillId="0" borderId="10" xfId="0" applyFont="1" applyFill="1" applyBorder="1" applyAlignment="1">
      <alignment horizontal="left" vertical="center"/>
    </xf>
    <xf numFmtId="0" fontId="17" fillId="6" borderId="19"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4"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3" borderId="14"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2" xfId="0" applyFont="1" applyBorder="1" applyAlignment="1">
      <alignment horizontal="center" vertical="center" wrapText="1"/>
    </xf>
    <xf numFmtId="0" fontId="12" fillId="4" borderId="3"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9" fillId="3" borderId="3" xfId="0" quotePrefix="1"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3" xfId="0" applyFont="1" applyFill="1" applyBorder="1" applyAlignment="1">
      <alignment horizontal="justify" vertical="center" wrapText="1"/>
    </xf>
    <xf numFmtId="0" fontId="8" fillId="5" borderId="16" xfId="0" applyFont="1" applyFill="1" applyBorder="1" applyAlignment="1">
      <alignment horizontal="justify" vertical="center" wrapText="1"/>
    </xf>
    <xf numFmtId="0" fontId="11" fillId="3" borderId="13"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6" xfId="0" applyFont="1" applyFill="1" applyBorder="1" applyAlignment="1">
      <alignment horizontal="center" vertical="center" wrapText="1"/>
    </xf>
    <xf numFmtId="9" fontId="8" fillId="5" borderId="4" xfId="0" applyNumberFormat="1" applyFont="1" applyFill="1" applyBorder="1" applyAlignment="1">
      <alignment horizontal="center" vertical="center" wrapText="1"/>
    </xf>
    <xf numFmtId="9" fontId="8" fillId="5" borderId="6" xfId="0" applyNumberFormat="1" applyFont="1" applyFill="1" applyBorder="1" applyAlignment="1">
      <alignment horizontal="center" vertical="center" wrapText="1"/>
    </xf>
    <xf numFmtId="3" fontId="9"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10" fontId="9" fillId="5" borderId="3" xfId="0" applyNumberFormat="1" applyFont="1" applyFill="1" applyBorder="1" applyAlignment="1">
      <alignment horizontal="center" vertical="center" wrapText="1"/>
    </xf>
    <xf numFmtId="1" fontId="12" fillId="5" borderId="3" xfId="0" applyNumberFormat="1" applyFont="1" applyFill="1" applyBorder="1" applyAlignment="1">
      <alignment horizontal="center" vertical="center" wrapText="1"/>
    </xf>
    <xf numFmtId="1" fontId="12" fillId="5" borderId="16" xfId="0" applyNumberFormat="1" applyFont="1" applyFill="1" applyBorder="1" applyAlignment="1">
      <alignment horizontal="center" vertical="center" wrapText="1"/>
    </xf>
    <xf numFmtId="0" fontId="8" fillId="5" borderId="3" xfId="0" applyFont="1" applyFill="1" applyBorder="1" applyAlignment="1">
      <alignment horizontal="left" vertical="center" wrapText="1"/>
    </xf>
    <xf numFmtId="3" fontId="12" fillId="3" borderId="3" xfId="0" applyNumberFormat="1" applyFont="1" applyFill="1" applyBorder="1" applyAlignment="1">
      <alignment horizontal="center" vertical="center" wrapText="1"/>
    </xf>
    <xf numFmtId="9" fontId="8" fillId="5" borderId="3" xfId="0" applyNumberFormat="1" applyFont="1" applyFill="1" applyBorder="1" applyAlignment="1">
      <alignment horizontal="center" vertical="center" wrapText="1"/>
    </xf>
    <xf numFmtId="0" fontId="11" fillId="3" borderId="3" xfId="0" applyFont="1" applyFill="1" applyBorder="1" applyAlignment="1">
      <alignment horizontal="center" vertical="center" wrapText="1"/>
    </xf>
    <xf numFmtId="10" fontId="8" fillId="5" borderId="3" xfId="0" applyNumberFormat="1" applyFont="1" applyFill="1" applyBorder="1" applyAlignment="1">
      <alignment horizontal="center" vertical="center" wrapText="1"/>
    </xf>
    <xf numFmtId="10" fontId="12" fillId="5" borderId="3" xfId="0" applyNumberFormat="1" applyFont="1" applyFill="1" applyBorder="1" applyAlignment="1">
      <alignment horizontal="center" vertical="center" wrapText="1"/>
    </xf>
    <xf numFmtId="9" fontId="12" fillId="5" borderId="3" xfId="0" applyNumberFormat="1" applyFont="1" applyFill="1" applyBorder="1" applyAlignment="1">
      <alignment horizontal="center" vertical="center" wrapText="1"/>
    </xf>
    <xf numFmtId="0" fontId="12" fillId="5" borderId="3" xfId="0" applyFont="1" applyFill="1" applyBorder="1" applyAlignment="1">
      <alignment horizontal="justify" vertical="center" wrapText="1"/>
    </xf>
    <xf numFmtId="0" fontId="12" fillId="3" borderId="3" xfId="0" quotePrefix="1"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2" fillId="5" borderId="3" xfId="0" applyFont="1" applyFill="1" applyBorder="1" applyAlignment="1">
      <alignment horizontal="left" vertical="center" wrapText="1"/>
    </xf>
    <xf numFmtId="3" fontId="8" fillId="5" borderId="3"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164" fontId="12" fillId="3" borderId="24" xfId="0" applyNumberFormat="1" applyFont="1" applyFill="1" applyBorder="1" applyAlignment="1">
      <alignment horizontal="center" vertical="center" wrapText="1"/>
    </xf>
    <xf numFmtId="164" fontId="12" fillId="3" borderId="14" xfId="0" applyNumberFormat="1" applyFont="1" applyFill="1" applyBorder="1" applyAlignment="1">
      <alignment horizontal="center" vertical="center" wrapText="1"/>
    </xf>
    <xf numFmtId="3" fontId="9" fillId="5" borderId="3" xfId="0" quotePrefix="1" applyNumberFormat="1" applyFont="1" applyFill="1" applyBorder="1" applyAlignment="1">
      <alignment horizontal="center" vertical="center" wrapText="1"/>
    </xf>
    <xf numFmtId="3" fontId="9" fillId="5" borderId="3" xfId="0" applyNumberFormat="1" applyFont="1" applyFill="1" applyBorder="1" applyAlignment="1">
      <alignment horizontal="center" vertical="center" wrapText="1"/>
    </xf>
    <xf numFmtId="0" fontId="9" fillId="5" borderId="3" xfId="0" applyFont="1" applyFill="1" applyBorder="1" applyAlignment="1">
      <alignment horizontal="center" vertical="center" wrapText="1"/>
    </xf>
    <xf numFmtId="1" fontId="12" fillId="5" borderId="6" xfId="0" applyNumberFormat="1"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6" fillId="6" borderId="26" xfId="0" applyFont="1" applyFill="1" applyBorder="1" applyAlignment="1" applyProtection="1">
      <alignment horizontal="center" vertical="center" wrapText="1"/>
      <protection locked="0"/>
    </xf>
    <xf numFmtId="0" fontId="6" fillId="6" borderId="27" xfId="0" applyFont="1" applyFill="1" applyBorder="1" applyAlignment="1" applyProtection="1">
      <alignment horizontal="center" vertical="center" wrapText="1"/>
      <protection locked="0"/>
    </xf>
    <xf numFmtId="3" fontId="12" fillId="3" borderId="6" xfId="0" applyNumberFormat="1" applyFont="1" applyFill="1" applyBorder="1" applyAlignment="1">
      <alignment horizontal="center" vertical="center" wrapText="1"/>
    </xf>
    <xf numFmtId="0" fontId="4" fillId="6" borderId="26" xfId="0" applyFont="1" applyFill="1" applyBorder="1" applyAlignment="1" applyProtection="1">
      <alignment horizontal="center" vertical="center"/>
      <protection locked="0"/>
    </xf>
    <xf numFmtId="0" fontId="4" fillId="6" borderId="27" xfId="0" applyFont="1" applyFill="1" applyBorder="1" applyAlignment="1" applyProtection="1">
      <alignment horizontal="center" vertical="center"/>
      <protection locked="0"/>
    </xf>
    <xf numFmtId="0" fontId="4" fillId="6" borderId="28" xfId="0" applyFont="1" applyFill="1" applyBorder="1" applyAlignment="1" applyProtection="1">
      <alignment horizontal="center" vertical="center"/>
      <protection locked="0"/>
    </xf>
    <xf numFmtId="0" fontId="4" fillId="6" borderId="35" xfId="0" applyFont="1" applyFill="1" applyBorder="1" applyAlignment="1" applyProtection="1">
      <alignment horizontal="center" vertical="center" wrapText="1"/>
      <protection locked="0"/>
    </xf>
    <xf numFmtId="0" fontId="4" fillId="6" borderId="37" xfId="0" applyFont="1" applyFill="1" applyBorder="1" applyAlignment="1" applyProtection="1">
      <alignment horizontal="center" vertical="center" wrapText="1"/>
      <protection locked="0"/>
    </xf>
    <xf numFmtId="0" fontId="4" fillId="6" borderId="36" xfId="0" applyFont="1" applyFill="1" applyBorder="1" applyAlignment="1" applyProtection="1">
      <alignment horizontal="center" vertical="center" wrapText="1"/>
      <protection locked="0"/>
    </xf>
    <xf numFmtId="0" fontId="17" fillId="0" borderId="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3" fontId="12" fillId="3" borderId="3" xfId="0" quotePrefix="1" applyNumberFormat="1"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3" borderId="4" xfId="0" quotePrefix="1" applyFont="1" applyFill="1" applyBorder="1" applyAlignment="1">
      <alignment horizontal="center" vertical="center" wrapText="1"/>
    </xf>
    <xf numFmtId="0" fontId="12" fillId="3" borderId="6" xfId="0" quotePrefix="1" applyFont="1" applyFill="1" applyBorder="1" applyAlignment="1">
      <alignment horizontal="center" vertical="center" wrapText="1"/>
    </xf>
    <xf numFmtId="0" fontId="8" fillId="5" borderId="5" xfId="0" applyFont="1" applyFill="1" applyBorder="1" applyAlignment="1">
      <alignment horizontal="center" vertical="center" wrapText="1"/>
    </xf>
    <xf numFmtId="1" fontId="8" fillId="5" borderId="4" xfId="0" applyNumberFormat="1" applyFont="1" applyFill="1" applyBorder="1" applyAlignment="1">
      <alignment horizontal="center" vertical="center" wrapText="1"/>
    </xf>
    <xf numFmtId="1" fontId="8" fillId="5" borderId="5" xfId="0" applyNumberFormat="1" applyFont="1" applyFill="1" applyBorder="1" applyAlignment="1">
      <alignment horizontal="center" vertical="center" wrapText="1"/>
    </xf>
    <xf numFmtId="1" fontId="8" fillId="5" borderId="6" xfId="0" applyNumberFormat="1" applyFont="1" applyFill="1" applyBorder="1" applyAlignment="1">
      <alignment horizontal="center" vertical="center" wrapText="1"/>
    </xf>
    <xf numFmtId="0" fontId="6" fillId="8" borderId="35" xfId="0" applyFont="1" applyFill="1" applyBorder="1" applyAlignment="1">
      <alignment horizontal="center" vertical="center" wrapText="1"/>
    </xf>
    <xf numFmtId="0" fontId="6" fillId="8" borderId="36" xfId="0" applyFont="1" applyFill="1" applyBorder="1" applyAlignment="1">
      <alignment horizontal="center" vertical="center" wrapText="1"/>
    </xf>
  </cellXfs>
  <cellStyles count="46">
    <cellStyle name="20% - Énfasis1 2" xfId="2" xr:uid="{C5E456A3-2F59-4E1E-A2B6-8698928E9B02}"/>
    <cellStyle name="20% - Énfasis2 2" xfId="3" xr:uid="{666EE626-58A3-47D3-A338-305BA03CDD91}"/>
    <cellStyle name="20% - Énfasis3 2" xfId="4" xr:uid="{E6209074-3F30-486B-811B-3E5A1731E2D6}"/>
    <cellStyle name="20% - Énfasis4 2" xfId="5" xr:uid="{92F74BDA-50A7-4CF7-93E5-603659664A82}"/>
    <cellStyle name="20% - Énfasis5 2" xfId="6" xr:uid="{2C0904C1-F87F-4AA2-B629-C4248F58E6F0}"/>
    <cellStyle name="20% - Énfasis6 2" xfId="7" xr:uid="{40BBFCCD-5AD4-4EE5-A015-22883EF3D49C}"/>
    <cellStyle name="40% - Énfasis1 2" xfId="8" xr:uid="{065F4985-2695-4B98-A99F-3F6D69F91690}"/>
    <cellStyle name="40% - Énfasis2 2" xfId="9" xr:uid="{F1B2BEE4-FA32-447D-9A92-D0EE1B7B021C}"/>
    <cellStyle name="40% - Énfasis3 2" xfId="10" xr:uid="{D2D21252-6D8C-4DDC-B874-9A1A9E905E8C}"/>
    <cellStyle name="40% - Énfasis4 2" xfId="11" xr:uid="{EB056865-930C-461E-8D8C-DFB541D27959}"/>
    <cellStyle name="40% - Énfasis5 2" xfId="12" xr:uid="{C1D9CCA1-6E5C-4850-8BC6-A0F3810C6A62}"/>
    <cellStyle name="40% - Énfasis6 2" xfId="13" xr:uid="{2AC9C1A4-F81A-4A32-B322-A3E6776E17FB}"/>
    <cellStyle name="60% - Énfasis1 2" xfId="14" xr:uid="{AA4466A2-B3D7-47B9-8212-A73D0A0C4289}"/>
    <cellStyle name="60% - Énfasis2 2" xfId="15" xr:uid="{13E16AD4-88D6-4E49-90CA-0A0DAF235CD0}"/>
    <cellStyle name="60% - Énfasis3 2" xfId="16" xr:uid="{492E3ED2-5495-49F9-B7DC-60B7BC331DA0}"/>
    <cellStyle name="60% - Énfasis4 2" xfId="17" xr:uid="{42D69E0E-77FD-4893-AED5-D3C930886FF3}"/>
    <cellStyle name="60% - Énfasis5 2" xfId="18" xr:uid="{ED9705DF-E654-4321-B799-05E836DA4A25}"/>
    <cellStyle name="60% - Énfasis6 2" xfId="19" xr:uid="{26779612-F3A5-42AB-BFBD-1BA4FA029955}"/>
    <cellStyle name="Cálculo 2" xfId="20" xr:uid="{C0506474-374D-43CD-B0C5-8F4A4D52143C}"/>
    <cellStyle name="Celda de comprobación 2" xfId="21" xr:uid="{4D58B72F-6538-4A45-B20D-3135DE934006}"/>
    <cellStyle name="Celda vinculada 2" xfId="22" xr:uid="{186FDF7A-081E-4A46-A2CB-BA151EF603F4}"/>
    <cellStyle name="Encabezado 4 2" xfId="23" xr:uid="{851B4395-ACEB-47C1-9E69-52FDA395A1BD}"/>
    <cellStyle name="Énfasis1 2" xfId="24" xr:uid="{BDC399A8-7989-43FF-AF12-A3C9C35771C6}"/>
    <cellStyle name="Énfasis2 2" xfId="25" xr:uid="{8136FC26-315D-4172-8AB7-6F44EA8E762B}"/>
    <cellStyle name="Énfasis3 2" xfId="26" xr:uid="{34D88E59-A3FA-4A97-9FD4-9C6AE230FA61}"/>
    <cellStyle name="Énfasis4 2" xfId="27" xr:uid="{C99C2F8C-23BA-4052-BFA9-279ED6211A28}"/>
    <cellStyle name="Énfasis5 2" xfId="28" xr:uid="{C664FFF7-D2D0-4B14-83CB-3E32AA932299}"/>
    <cellStyle name="Énfasis6 2" xfId="29" xr:uid="{047CC92C-0A49-4B00-956C-8D25ED7F20DD}"/>
    <cellStyle name="Entrada 2" xfId="30" xr:uid="{D59380E7-2E2B-4924-A456-0C569E29063A}"/>
    <cellStyle name="Incorrecto 2" xfId="31" xr:uid="{77C55077-185C-457F-A44C-83BF6ECFB8FC}"/>
    <cellStyle name="Moneda 2" xfId="32" xr:uid="{87020DFA-F54D-4798-9DF7-CA0637576771}"/>
    <cellStyle name="Neutral 2" xfId="33" xr:uid="{C3532D64-0CF1-4986-94AB-B6DC2F148570}"/>
    <cellStyle name="Normal" xfId="0" builtinId="0"/>
    <cellStyle name="Normal 2" xfId="34" xr:uid="{E79B92E1-A9D0-4905-88B1-64ADEFF8D0B9}"/>
    <cellStyle name="Normal 3" xfId="35" xr:uid="{6C52728A-C747-46C4-AA58-C68E3E1CFA4A}"/>
    <cellStyle name="Normal 4" xfId="36" xr:uid="{0FF86D88-2E0B-454F-B531-FDCF1D6965C2}"/>
    <cellStyle name="Normal 5" xfId="1" xr:uid="{52B7E919-75A5-4BEC-9AA2-F2D9794596BC}"/>
    <cellStyle name="Notas 2" xfId="37" xr:uid="{41D22546-46FD-4984-AA10-2C373DF2572F}"/>
    <cellStyle name="Porcentaje 2 2" xfId="38" xr:uid="{828C1C31-D398-462B-BE22-E44B03B0D6BB}"/>
    <cellStyle name="Salida 2" xfId="39" xr:uid="{A4C670C8-B027-4B25-984F-1809B677051D}"/>
    <cellStyle name="Texto de advertencia 2" xfId="40" xr:uid="{280A564D-9C8A-497D-9F98-D3A8902F0C39}"/>
    <cellStyle name="Texto explicativo 2" xfId="41" xr:uid="{C822C991-6FAE-438D-8589-33F9C30E0810}"/>
    <cellStyle name="Título 2 2" xfId="43" xr:uid="{A23FDF28-38C7-4419-B1B2-CAEA4BC72B19}"/>
    <cellStyle name="Título 3 2" xfId="44" xr:uid="{8B0ABEFC-104F-4632-B1D9-62F9F1DFA4E9}"/>
    <cellStyle name="Título 4" xfId="42" xr:uid="{0B414425-4A69-4681-B62B-0143E6895715}"/>
    <cellStyle name="Total 2" xfId="45" xr:uid="{E938A05D-17EE-45EB-8BB0-171FDB8D967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469726</xdr:colOff>
      <xdr:row>0</xdr:row>
      <xdr:rowOff>209550</xdr:rowOff>
    </xdr:from>
    <xdr:ext cx="806450" cy="806450"/>
    <xdr:pic>
      <xdr:nvPicPr>
        <xdr:cNvPr id="3" name="image2.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469726" y="209550"/>
          <a:ext cx="806450" cy="8064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74"/>
  <sheetViews>
    <sheetView showGridLines="0" tabSelected="1" view="pageBreakPreview" zoomScaleNormal="50" zoomScaleSheetLayoutView="100" workbookViewId="0">
      <selection activeCell="A8" sqref="A8:K8"/>
    </sheetView>
  </sheetViews>
  <sheetFormatPr baseColWidth="10" defaultColWidth="11.453125" defaultRowHeight="12.5" x14ac:dyDescent="0.25"/>
  <cols>
    <col min="1" max="1" width="17.1796875" style="1" customWidth="1"/>
    <col min="2" max="2" width="11.453125" style="1"/>
    <col min="3" max="3" width="21.1796875" style="1" customWidth="1"/>
    <col min="4" max="4" width="18.81640625" style="1" customWidth="1"/>
    <col min="5" max="6" width="11.54296875" style="1" bestFit="1" customWidth="1"/>
    <col min="7" max="7" width="12.81640625" style="1" customWidth="1"/>
    <col min="8" max="8" width="24.81640625" style="1" customWidth="1"/>
    <col min="9" max="9" width="13.54296875" style="1" customWidth="1"/>
    <col min="10" max="11" width="11.54296875" style="1" bestFit="1" customWidth="1"/>
    <col min="12" max="14" width="15.54296875" style="1" customWidth="1"/>
    <col min="15" max="15" width="51.7265625" style="104" customWidth="1"/>
    <col min="16" max="16" width="15.54296875" style="40" hidden="1" customWidth="1"/>
    <col min="17" max="18" width="15.54296875" style="40" customWidth="1"/>
    <col min="19" max="20" width="21.81640625" style="1" customWidth="1"/>
    <col min="21" max="21" width="31.26953125" style="43" customWidth="1"/>
    <col min="22" max="22" width="16.1796875" style="1" customWidth="1"/>
    <col min="23" max="23" width="23.453125" style="1" customWidth="1"/>
    <col min="24" max="24" width="30.54296875" style="1" customWidth="1"/>
    <col min="25" max="25" width="21.7265625" style="1" customWidth="1"/>
    <col min="26" max="26" width="11.1796875" style="1" customWidth="1"/>
    <col min="27" max="28" width="30.54296875" style="1" customWidth="1"/>
    <col min="29" max="29" width="26.36328125" style="1" customWidth="1"/>
    <col min="30" max="16384" width="11.453125" style="1"/>
  </cols>
  <sheetData>
    <row r="1" spans="1:29" s="83" customFormat="1" ht="22.5" customHeight="1" x14ac:dyDescent="0.25">
      <c r="A1" s="290"/>
      <c r="B1" s="291"/>
      <c r="C1" s="200" t="s">
        <v>596</v>
      </c>
      <c r="D1" s="201"/>
      <c r="E1" s="201"/>
      <c r="F1" s="201"/>
      <c r="G1" s="201"/>
      <c r="H1" s="201"/>
      <c r="I1" s="201"/>
      <c r="J1" s="201"/>
      <c r="K1" s="201"/>
      <c r="L1" s="201"/>
      <c r="M1" s="201"/>
      <c r="N1" s="201"/>
      <c r="O1" s="201"/>
      <c r="P1" s="201"/>
      <c r="Q1" s="201"/>
      <c r="R1" s="201"/>
      <c r="S1" s="201"/>
      <c r="T1" s="201"/>
      <c r="U1" s="201"/>
      <c r="V1" s="201"/>
      <c r="W1" s="201"/>
      <c r="X1" s="201"/>
      <c r="Y1" s="201"/>
      <c r="Z1" s="201"/>
      <c r="AA1" s="201"/>
      <c r="AB1" s="202"/>
      <c r="AC1" s="157" t="s">
        <v>597</v>
      </c>
    </row>
    <row r="2" spans="1:29" s="83" customFormat="1" ht="25.5" customHeight="1" x14ac:dyDescent="0.25">
      <c r="A2" s="206"/>
      <c r="B2" s="208"/>
      <c r="C2" s="203"/>
      <c r="D2" s="204"/>
      <c r="E2" s="204"/>
      <c r="F2" s="204"/>
      <c r="G2" s="204"/>
      <c r="H2" s="204"/>
      <c r="I2" s="204"/>
      <c r="J2" s="204"/>
      <c r="K2" s="204"/>
      <c r="L2" s="204"/>
      <c r="M2" s="204"/>
      <c r="N2" s="204"/>
      <c r="O2" s="204"/>
      <c r="P2" s="204"/>
      <c r="Q2" s="204"/>
      <c r="R2" s="204"/>
      <c r="S2" s="204"/>
      <c r="T2" s="204"/>
      <c r="U2" s="204"/>
      <c r="V2" s="204"/>
      <c r="W2" s="204"/>
      <c r="X2" s="204"/>
      <c r="Y2" s="204"/>
      <c r="Z2" s="204"/>
      <c r="AA2" s="204"/>
      <c r="AB2" s="205"/>
      <c r="AC2" s="158" t="s">
        <v>624</v>
      </c>
    </row>
    <row r="3" spans="1:29" s="83" customFormat="1" ht="20.25" customHeight="1" x14ac:dyDescent="0.25">
      <c r="A3" s="206"/>
      <c r="B3" s="208"/>
      <c r="C3" s="206" t="s">
        <v>0</v>
      </c>
      <c r="D3" s="207"/>
      <c r="E3" s="207"/>
      <c r="F3" s="207"/>
      <c r="G3" s="207"/>
      <c r="H3" s="207"/>
      <c r="I3" s="207"/>
      <c r="J3" s="207"/>
      <c r="K3" s="207"/>
      <c r="L3" s="207"/>
      <c r="M3" s="207"/>
      <c r="N3" s="207"/>
      <c r="O3" s="207"/>
      <c r="P3" s="207"/>
      <c r="Q3" s="207"/>
      <c r="R3" s="207"/>
      <c r="S3" s="207"/>
      <c r="T3" s="207"/>
      <c r="U3" s="207"/>
      <c r="V3" s="207"/>
      <c r="W3" s="207"/>
      <c r="X3" s="207"/>
      <c r="Y3" s="207"/>
      <c r="Z3" s="207"/>
      <c r="AA3" s="207"/>
      <c r="AB3" s="208"/>
      <c r="AC3" s="158" t="s">
        <v>625</v>
      </c>
    </row>
    <row r="4" spans="1:29" s="83" customFormat="1" ht="27.75" customHeight="1" thickBot="1" x14ac:dyDescent="0.3">
      <c r="A4" s="209"/>
      <c r="B4" s="211"/>
      <c r="C4" s="209" t="s">
        <v>1</v>
      </c>
      <c r="D4" s="210"/>
      <c r="E4" s="210"/>
      <c r="F4" s="210"/>
      <c r="G4" s="210"/>
      <c r="H4" s="210"/>
      <c r="I4" s="210"/>
      <c r="J4" s="210"/>
      <c r="K4" s="210"/>
      <c r="L4" s="210"/>
      <c r="M4" s="210"/>
      <c r="N4" s="210"/>
      <c r="O4" s="210"/>
      <c r="P4" s="210"/>
      <c r="Q4" s="210"/>
      <c r="R4" s="210"/>
      <c r="S4" s="210"/>
      <c r="T4" s="210"/>
      <c r="U4" s="210"/>
      <c r="V4" s="210"/>
      <c r="W4" s="210"/>
      <c r="X4" s="210"/>
      <c r="Y4" s="210"/>
      <c r="Z4" s="210"/>
      <c r="AA4" s="210"/>
      <c r="AB4" s="211"/>
      <c r="AC4" s="159" t="s">
        <v>2</v>
      </c>
    </row>
    <row r="5" spans="1:29" s="84" customFormat="1" ht="19.5" customHeight="1" thickBot="1" x14ac:dyDescent="0.3">
      <c r="A5" s="180" t="s">
        <v>598</v>
      </c>
      <c r="B5" s="181"/>
      <c r="C5" s="181"/>
      <c r="D5" s="181"/>
      <c r="E5" s="181"/>
      <c r="F5" s="181"/>
      <c r="G5" s="182"/>
      <c r="H5" s="217" t="s">
        <v>612</v>
      </c>
      <c r="I5" s="217"/>
      <c r="J5" s="217"/>
      <c r="K5" s="217"/>
      <c r="L5" s="217"/>
      <c r="M5" s="217"/>
      <c r="N5" s="155"/>
      <c r="O5" s="155"/>
      <c r="P5" s="155"/>
      <c r="Q5" s="155"/>
      <c r="R5" s="155"/>
      <c r="S5" s="155"/>
      <c r="T5" s="155"/>
      <c r="U5" s="155"/>
      <c r="V5" s="155"/>
      <c r="W5" s="160"/>
      <c r="X5" s="160"/>
      <c r="Y5" s="161"/>
      <c r="Z5" s="161"/>
      <c r="AA5" s="161"/>
      <c r="AB5" s="161"/>
      <c r="AC5" s="156"/>
    </row>
    <row r="6" spans="1:29" s="84" customFormat="1" ht="16" customHeight="1" thickBot="1" x14ac:dyDescent="0.3">
      <c r="A6" s="180" t="s">
        <v>599</v>
      </c>
      <c r="B6" s="181"/>
      <c r="C6" s="181"/>
      <c r="D6" s="181"/>
      <c r="E6" s="181"/>
      <c r="F6" s="181"/>
      <c r="G6" s="182"/>
      <c r="H6" s="183"/>
      <c r="I6" s="184"/>
      <c r="J6" s="184"/>
      <c r="K6" s="184"/>
      <c r="L6" s="292" t="s">
        <v>267</v>
      </c>
      <c r="M6" s="292"/>
      <c r="N6" s="292"/>
      <c r="O6" s="292"/>
      <c r="P6" s="292"/>
      <c r="Q6" s="292"/>
      <c r="R6" s="292"/>
      <c r="S6" s="292"/>
      <c r="T6" s="292"/>
      <c r="U6" s="292"/>
      <c r="V6" s="292"/>
      <c r="W6" s="292"/>
      <c r="X6" s="292"/>
      <c r="Y6" s="292"/>
      <c r="Z6" s="292"/>
      <c r="AA6" s="292"/>
      <c r="AB6" s="292"/>
      <c r="AC6" s="293"/>
    </row>
    <row r="7" spans="1:29" s="89" customFormat="1" ht="17" customHeight="1" thickBot="1" x14ac:dyDescent="0.3">
      <c r="A7" s="218"/>
      <c r="B7" s="219"/>
      <c r="C7" s="219"/>
      <c r="D7" s="219"/>
      <c r="E7" s="219"/>
      <c r="F7" s="219"/>
      <c r="G7" s="219"/>
      <c r="H7" s="85"/>
      <c r="I7" s="86"/>
      <c r="J7" s="86"/>
      <c r="K7" s="87"/>
      <c r="L7" s="86"/>
      <c r="M7" s="86"/>
      <c r="N7" s="86"/>
      <c r="O7" s="86"/>
      <c r="P7" s="86"/>
      <c r="Q7" s="86"/>
      <c r="R7" s="86"/>
      <c r="S7" s="86"/>
      <c r="T7" s="86"/>
      <c r="U7" s="86"/>
      <c r="V7" s="86"/>
      <c r="W7" s="118"/>
      <c r="X7" s="118"/>
      <c r="Y7" s="88"/>
      <c r="Z7" s="88"/>
      <c r="AA7" s="88"/>
      <c r="AB7" s="88"/>
      <c r="AC7" s="87"/>
    </row>
    <row r="8" spans="1:29" s="122" customFormat="1" ht="24.75" customHeight="1" thickBot="1" x14ac:dyDescent="0.3">
      <c r="A8" s="281" t="s">
        <v>3</v>
      </c>
      <c r="B8" s="282"/>
      <c r="C8" s="282"/>
      <c r="D8" s="282"/>
      <c r="E8" s="282"/>
      <c r="F8" s="282"/>
      <c r="G8" s="282"/>
      <c r="H8" s="282"/>
      <c r="I8" s="282"/>
      <c r="J8" s="282"/>
      <c r="K8" s="282"/>
      <c r="L8" s="213" t="s">
        <v>4</v>
      </c>
      <c r="M8" s="213"/>
      <c r="N8" s="214"/>
      <c r="O8" s="212" t="s">
        <v>5</v>
      </c>
      <c r="P8" s="213"/>
      <c r="Q8" s="214"/>
      <c r="R8" s="212" t="s">
        <v>600</v>
      </c>
      <c r="S8" s="214"/>
      <c r="T8" s="120"/>
      <c r="U8" s="212" t="s">
        <v>601</v>
      </c>
      <c r="V8" s="213"/>
      <c r="W8" s="213"/>
      <c r="X8" s="213"/>
      <c r="Y8" s="214"/>
      <c r="Z8" s="212" t="s">
        <v>602</v>
      </c>
      <c r="AA8" s="214"/>
      <c r="AB8" s="121" t="s">
        <v>603</v>
      </c>
      <c r="AC8" s="121" t="s">
        <v>6</v>
      </c>
    </row>
    <row r="9" spans="1:29" s="124" customFormat="1" ht="24" customHeight="1" thickBot="1" x14ac:dyDescent="0.3">
      <c r="A9" s="287" t="s">
        <v>7</v>
      </c>
      <c r="B9" s="287" t="s">
        <v>8</v>
      </c>
      <c r="C9" s="287" t="s">
        <v>9</v>
      </c>
      <c r="D9" s="284" t="s">
        <v>10</v>
      </c>
      <c r="E9" s="285"/>
      <c r="F9" s="286"/>
      <c r="G9" s="287" t="s">
        <v>11</v>
      </c>
      <c r="H9" s="287" t="s">
        <v>12</v>
      </c>
      <c r="I9" s="284" t="s">
        <v>613</v>
      </c>
      <c r="J9" s="285"/>
      <c r="K9" s="286"/>
      <c r="L9" s="123">
        <v>1</v>
      </c>
      <c r="M9" s="123">
        <v>2</v>
      </c>
      <c r="N9" s="123">
        <v>3</v>
      </c>
      <c r="O9" s="123">
        <v>4</v>
      </c>
      <c r="P9" s="123">
        <v>5</v>
      </c>
      <c r="Q9" s="123">
        <v>6</v>
      </c>
      <c r="R9" s="123">
        <v>7</v>
      </c>
      <c r="S9" s="123">
        <v>8</v>
      </c>
      <c r="T9" s="123"/>
      <c r="U9" s="123">
        <v>9</v>
      </c>
      <c r="V9" s="123">
        <v>10</v>
      </c>
      <c r="W9" s="123">
        <v>11</v>
      </c>
      <c r="X9" s="123">
        <v>12</v>
      </c>
      <c r="Y9" s="123">
        <v>13</v>
      </c>
      <c r="Z9" s="123">
        <v>14</v>
      </c>
      <c r="AA9" s="123">
        <v>15</v>
      </c>
      <c r="AB9" s="123">
        <v>16</v>
      </c>
      <c r="AC9" s="123">
        <v>17</v>
      </c>
    </row>
    <row r="10" spans="1:29" s="125" customFormat="1" ht="96" customHeight="1" thickBot="1" x14ac:dyDescent="0.3">
      <c r="A10" s="288"/>
      <c r="B10" s="288"/>
      <c r="C10" s="288"/>
      <c r="D10" s="287" t="s">
        <v>13</v>
      </c>
      <c r="E10" s="287" t="s">
        <v>14</v>
      </c>
      <c r="F10" s="287" t="s">
        <v>15</v>
      </c>
      <c r="G10" s="288"/>
      <c r="H10" s="288"/>
      <c r="I10" s="287" t="s">
        <v>13</v>
      </c>
      <c r="J10" s="287" t="s">
        <v>16</v>
      </c>
      <c r="K10" s="287" t="s">
        <v>17</v>
      </c>
      <c r="L10" s="198" t="s">
        <v>18</v>
      </c>
      <c r="M10" s="198" t="s">
        <v>19</v>
      </c>
      <c r="N10" s="198" t="s">
        <v>20</v>
      </c>
      <c r="O10" s="198" t="s">
        <v>21</v>
      </c>
      <c r="P10" s="198" t="s">
        <v>22</v>
      </c>
      <c r="Q10" s="198" t="s">
        <v>23</v>
      </c>
      <c r="R10" s="196" t="s">
        <v>604</v>
      </c>
      <c r="S10" s="119" t="s">
        <v>614</v>
      </c>
      <c r="T10" s="302" t="s">
        <v>616</v>
      </c>
      <c r="U10" s="215" t="s">
        <v>24</v>
      </c>
      <c r="V10" s="215" t="s">
        <v>25</v>
      </c>
      <c r="W10" s="215" t="s">
        <v>605</v>
      </c>
      <c r="X10" s="196" t="s">
        <v>606</v>
      </c>
      <c r="Y10" s="119" t="s">
        <v>614</v>
      </c>
      <c r="Z10" s="196" t="s">
        <v>607</v>
      </c>
      <c r="AA10" s="196" t="s">
        <v>608</v>
      </c>
      <c r="AB10" s="196" t="s">
        <v>609</v>
      </c>
      <c r="AC10" s="198" t="s">
        <v>26</v>
      </c>
    </row>
    <row r="11" spans="1:29" s="125" customFormat="1" ht="57.65" customHeight="1" thickBot="1" x14ac:dyDescent="0.3">
      <c r="A11" s="289"/>
      <c r="B11" s="289"/>
      <c r="C11" s="289"/>
      <c r="D11" s="289"/>
      <c r="E11" s="289"/>
      <c r="F11" s="289"/>
      <c r="G11" s="289"/>
      <c r="H11" s="289"/>
      <c r="I11" s="289"/>
      <c r="J11" s="289"/>
      <c r="K11" s="289"/>
      <c r="L11" s="199"/>
      <c r="M11" s="199"/>
      <c r="N11" s="199"/>
      <c r="O11" s="199"/>
      <c r="P11" s="199"/>
      <c r="Q11" s="199"/>
      <c r="R11" s="197"/>
      <c r="S11" s="134" t="s">
        <v>610</v>
      </c>
      <c r="T11" s="303"/>
      <c r="U11" s="216"/>
      <c r="V11" s="216"/>
      <c r="W11" s="216"/>
      <c r="X11" s="197"/>
      <c r="Y11" s="135" t="s">
        <v>611</v>
      </c>
      <c r="Z11" s="197"/>
      <c r="AA11" s="197"/>
      <c r="AB11" s="197"/>
      <c r="AC11" s="199"/>
    </row>
    <row r="12" spans="1:29" ht="60" x14ac:dyDescent="0.2">
      <c r="A12" s="126" t="s">
        <v>83</v>
      </c>
      <c r="B12" s="127" t="s">
        <v>27</v>
      </c>
      <c r="C12" s="128" t="s">
        <v>28</v>
      </c>
      <c r="D12" s="75" t="s">
        <v>84</v>
      </c>
      <c r="E12" s="76">
        <v>0.6</v>
      </c>
      <c r="F12" s="76">
        <v>0.2</v>
      </c>
      <c r="G12" s="129" t="s">
        <v>85</v>
      </c>
      <c r="H12" s="130" t="s">
        <v>86</v>
      </c>
      <c r="I12" s="129" t="s">
        <v>86</v>
      </c>
      <c r="J12" s="75">
        <v>0</v>
      </c>
      <c r="K12" s="75">
        <v>1</v>
      </c>
      <c r="L12" s="278">
        <v>2020630010143</v>
      </c>
      <c r="M12" s="279" t="s">
        <v>47</v>
      </c>
      <c r="N12" s="280" t="s">
        <v>224</v>
      </c>
      <c r="O12" s="131" t="s">
        <v>220</v>
      </c>
      <c r="P12" s="132">
        <v>4</v>
      </c>
      <c r="Q12" s="132">
        <v>4</v>
      </c>
      <c r="R12" s="132">
        <v>2</v>
      </c>
      <c r="S12" s="142">
        <f>R12/Q12</f>
        <v>0.5</v>
      </c>
      <c r="T12" s="294" t="s">
        <v>86</v>
      </c>
      <c r="U12" s="283" t="s">
        <v>551</v>
      </c>
      <c r="V12" s="283" t="s">
        <v>551</v>
      </c>
      <c r="W12" s="186">
        <v>0</v>
      </c>
      <c r="X12" s="188">
        <v>0</v>
      </c>
      <c r="Y12" s="190">
        <v>0</v>
      </c>
      <c r="Z12" s="168">
        <v>3</v>
      </c>
      <c r="AA12" s="133" t="s">
        <v>619</v>
      </c>
      <c r="AB12" s="133" t="s">
        <v>623</v>
      </c>
      <c r="AC12" s="273" t="s">
        <v>87</v>
      </c>
    </row>
    <row r="13" spans="1:29" ht="60" x14ac:dyDescent="0.2">
      <c r="A13" s="69" t="s">
        <v>83</v>
      </c>
      <c r="B13" s="46" t="s">
        <v>27</v>
      </c>
      <c r="C13" s="66" t="s">
        <v>28</v>
      </c>
      <c r="D13" s="59" t="s">
        <v>84</v>
      </c>
      <c r="E13" s="70">
        <v>0.6</v>
      </c>
      <c r="F13" s="70">
        <v>0.2</v>
      </c>
      <c r="G13" s="71" t="s">
        <v>85</v>
      </c>
      <c r="H13" s="65" t="s">
        <v>86</v>
      </c>
      <c r="I13" s="71" t="s">
        <v>86</v>
      </c>
      <c r="J13" s="61">
        <v>1</v>
      </c>
      <c r="K13" s="61">
        <v>1</v>
      </c>
      <c r="L13" s="258"/>
      <c r="M13" s="231"/>
      <c r="N13" s="233"/>
      <c r="O13" s="57" t="s">
        <v>268</v>
      </c>
      <c r="P13" s="56">
        <v>0</v>
      </c>
      <c r="Q13" s="56">
        <v>4</v>
      </c>
      <c r="R13" s="56">
        <v>1</v>
      </c>
      <c r="S13" s="142">
        <f t="shared" ref="S13:S76" si="0">R13/Q13</f>
        <v>0.25</v>
      </c>
      <c r="T13" s="261"/>
      <c r="U13" s="261"/>
      <c r="V13" s="261"/>
      <c r="W13" s="193"/>
      <c r="X13" s="192"/>
      <c r="Y13" s="191"/>
      <c r="Z13" s="169">
        <v>1</v>
      </c>
      <c r="AA13" s="133" t="s">
        <v>619</v>
      </c>
      <c r="AB13" s="133" t="s">
        <v>623</v>
      </c>
      <c r="AC13" s="274"/>
    </row>
    <row r="14" spans="1:29" ht="90" x14ac:dyDescent="0.2">
      <c r="A14" s="69" t="s">
        <v>83</v>
      </c>
      <c r="B14" s="47" t="s">
        <v>27</v>
      </c>
      <c r="C14" s="62" t="s">
        <v>33</v>
      </c>
      <c r="D14" s="61" t="s">
        <v>84</v>
      </c>
      <c r="E14" s="72">
        <v>0.6</v>
      </c>
      <c r="F14" s="72">
        <v>0.2</v>
      </c>
      <c r="G14" s="68" t="s">
        <v>89</v>
      </c>
      <c r="H14" s="67" t="s">
        <v>88</v>
      </c>
      <c r="I14" s="68" t="s">
        <v>90</v>
      </c>
      <c r="J14" s="61">
        <v>1</v>
      </c>
      <c r="K14" s="61">
        <v>1</v>
      </c>
      <c r="L14" s="258"/>
      <c r="M14" s="231"/>
      <c r="N14" s="233"/>
      <c r="O14" s="57" t="s">
        <v>391</v>
      </c>
      <c r="P14" s="56">
        <v>0</v>
      </c>
      <c r="Q14" s="56">
        <v>11</v>
      </c>
      <c r="R14" s="56">
        <v>2</v>
      </c>
      <c r="S14" s="142">
        <f t="shared" si="0"/>
        <v>0.18181818181818182</v>
      </c>
      <c r="T14" s="105" t="s">
        <v>88</v>
      </c>
      <c r="U14" s="2" t="s">
        <v>551</v>
      </c>
      <c r="V14" s="2" t="s">
        <v>551</v>
      </c>
      <c r="W14" s="162">
        <v>0</v>
      </c>
      <c r="X14" s="163">
        <v>0</v>
      </c>
      <c r="Y14" s="145">
        <v>0</v>
      </c>
      <c r="Z14" s="170">
        <v>41</v>
      </c>
      <c r="AA14" s="133" t="s">
        <v>619</v>
      </c>
      <c r="AB14" s="110" t="s">
        <v>620</v>
      </c>
      <c r="AC14" s="274"/>
    </row>
    <row r="15" spans="1:29" ht="72" customHeight="1" x14ac:dyDescent="0.2">
      <c r="A15" s="244" t="s">
        <v>83</v>
      </c>
      <c r="B15" s="246" t="s">
        <v>27</v>
      </c>
      <c r="C15" s="246" t="s">
        <v>28</v>
      </c>
      <c r="D15" s="240" t="s">
        <v>84</v>
      </c>
      <c r="E15" s="262">
        <v>0.6</v>
      </c>
      <c r="F15" s="262">
        <v>0.2</v>
      </c>
      <c r="G15" s="240" t="s">
        <v>85</v>
      </c>
      <c r="H15" s="242" t="s">
        <v>91</v>
      </c>
      <c r="I15" s="240" t="s">
        <v>92</v>
      </c>
      <c r="J15" s="271">
        <v>20000</v>
      </c>
      <c r="K15" s="271">
        <v>10000</v>
      </c>
      <c r="L15" s="258"/>
      <c r="M15" s="231"/>
      <c r="N15" s="233"/>
      <c r="O15" s="57" t="s">
        <v>269</v>
      </c>
      <c r="P15" s="24">
        <v>40</v>
      </c>
      <c r="Q15" s="24">
        <v>25</v>
      </c>
      <c r="R15" s="24">
        <v>4</v>
      </c>
      <c r="S15" s="142">
        <f t="shared" si="0"/>
        <v>0.16</v>
      </c>
      <c r="T15" s="275" t="s">
        <v>91</v>
      </c>
      <c r="U15" s="275" t="s">
        <v>543</v>
      </c>
      <c r="V15" s="276" t="s">
        <v>569</v>
      </c>
      <c r="W15" s="272">
        <f>44788791+46848747</f>
        <v>91637538</v>
      </c>
      <c r="X15" s="255">
        <v>14614919</v>
      </c>
      <c r="Y15" s="257">
        <f>X15/W15</f>
        <v>0.15948615948193631</v>
      </c>
      <c r="Z15" s="171">
        <v>90</v>
      </c>
      <c r="AA15" s="133" t="s">
        <v>619</v>
      </c>
      <c r="AB15" s="110" t="s">
        <v>620</v>
      </c>
      <c r="AC15" s="274"/>
    </row>
    <row r="16" spans="1:29" ht="76.5" customHeight="1" x14ac:dyDescent="0.2">
      <c r="A16" s="244"/>
      <c r="B16" s="246"/>
      <c r="C16" s="246"/>
      <c r="D16" s="240"/>
      <c r="E16" s="262"/>
      <c r="F16" s="262"/>
      <c r="G16" s="240"/>
      <c r="H16" s="242"/>
      <c r="I16" s="240"/>
      <c r="J16" s="271"/>
      <c r="K16" s="271"/>
      <c r="L16" s="258"/>
      <c r="M16" s="231"/>
      <c r="N16" s="233"/>
      <c r="O16" s="57" t="s">
        <v>270</v>
      </c>
      <c r="P16" s="24">
        <v>40</v>
      </c>
      <c r="Q16" s="24">
        <v>25</v>
      </c>
      <c r="R16" s="24">
        <v>5</v>
      </c>
      <c r="S16" s="142">
        <f t="shared" si="0"/>
        <v>0.2</v>
      </c>
      <c r="T16" s="275"/>
      <c r="U16" s="275"/>
      <c r="V16" s="276"/>
      <c r="W16" s="272"/>
      <c r="X16" s="255"/>
      <c r="Y16" s="257"/>
      <c r="Z16" s="171">
        <v>103</v>
      </c>
      <c r="AA16" s="133" t="s">
        <v>619</v>
      </c>
      <c r="AB16" s="110" t="s">
        <v>620</v>
      </c>
      <c r="AC16" s="274"/>
    </row>
    <row r="17" spans="1:29" ht="56.25" customHeight="1" x14ac:dyDescent="0.2">
      <c r="A17" s="244"/>
      <c r="B17" s="246"/>
      <c r="C17" s="246"/>
      <c r="D17" s="240"/>
      <c r="E17" s="262"/>
      <c r="F17" s="262"/>
      <c r="G17" s="240"/>
      <c r="H17" s="242"/>
      <c r="I17" s="240"/>
      <c r="J17" s="271"/>
      <c r="K17" s="271"/>
      <c r="L17" s="258"/>
      <c r="M17" s="231"/>
      <c r="N17" s="233"/>
      <c r="O17" s="57" t="s">
        <v>271</v>
      </c>
      <c r="P17" s="24">
        <v>40</v>
      </c>
      <c r="Q17" s="24">
        <v>15</v>
      </c>
      <c r="R17" s="24">
        <v>0</v>
      </c>
      <c r="S17" s="142">
        <f t="shared" si="0"/>
        <v>0</v>
      </c>
      <c r="T17" s="275"/>
      <c r="U17" s="275"/>
      <c r="V17" s="276"/>
      <c r="W17" s="272"/>
      <c r="X17" s="255"/>
      <c r="Y17" s="257"/>
      <c r="Z17" s="171">
        <v>0</v>
      </c>
      <c r="AA17" s="133" t="s">
        <v>619</v>
      </c>
      <c r="AB17" s="110" t="s">
        <v>620</v>
      </c>
      <c r="AC17" s="274"/>
    </row>
    <row r="18" spans="1:29" ht="35.25" customHeight="1" x14ac:dyDescent="0.2">
      <c r="A18" s="244"/>
      <c r="B18" s="246"/>
      <c r="C18" s="246"/>
      <c r="D18" s="240"/>
      <c r="E18" s="262"/>
      <c r="F18" s="262"/>
      <c r="G18" s="240"/>
      <c r="H18" s="242"/>
      <c r="I18" s="240"/>
      <c r="J18" s="271"/>
      <c r="K18" s="271"/>
      <c r="L18" s="258"/>
      <c r="M18" s="231"/>
      <c r="N18" s="233"/>
      <c r="O18" s="57" t="s">
        <v>93</v>
      </c>
      <c r="P18" s="56">
        <v>1</v>
      </c>
      <c r="Q18" s="56">
        <v>1</v>
      </c>
      <c r="R18" s="56">
        <v>0.1</v>
      </c>
      <c r="S18" s="142">
        <f t="shared" si="0"/>
        <v>0.1</v>
      </c>
      <c r="T18" s="276"/>
      <c r="U18" s="276"/>
      <c r="V18" s="277"/>
      <c r="W18" s="272"/>
      <c r="X18" s="256"/>
      <c r="Y18" s="257"/>
      <c r="Z18" s="172">
        <v>6</v>
      </c>
      <c r="AA18" s="133" t="s">
        <v>619</v>
      </c>
      <c r="AB18" s="111" t="s">
        <v>622</v>
      </c>
      <c r="AC18" s="274"/>
    </row>
    <row r="19" spans="1:29" ht="45" customHeight="1" x14ac:dyDescent="0.2">
      <c r="A19" s="244"/>
      <c r="B19" s="246"/>
      <c r="C19" s="246"/>
      <c r="D19" s="240"/>
      <c r="E19" s="262"/>
      <c r="F19" s="262"/>
      <c r="G19" s="240"/>
      <c r="H19" s="242"/>
      <c r="I19" s="240"/>
      <c r="J19" s="271"/>
      <c r="K19" s="271"/>
      <c r="L19" s="258"/>
      <c r="M19" s="231"/>
      <c r="N19" s="233"/>
      <c r="O19" s="57" t="s">
        <v>540</v>
      </c>
      <c r="P19" s="56">
        <v>6</v>
      </c>
      <c r="Q19" s="25">
        <v>1</v>
      </c>
      <c r="R19" s="25">
        <v>0</v>
      </c>
      <c r="S19" s="142">
        <f t="shared" si="0"/>
        <v>0</v>
      </c>
      <c r="T19" s="276"/>
      <c r="U19" s="276"/>
      <c r="V19" s="277"/>
      <c r="W19" s="272"/>
      <c r="X19" s="256"/>
      <c r="Y19" s="257"/>
      <c r="Z19" s="172">
        <v>0</v>
      </c>
      <c r="AA19" s="133" t="s">
        <v>619</v>
      </c>
      <c r="AB19" s="111" t="s">
        <v>620</v>
      </c>
      <c r="AC19" s="274"/>
    </row>
    <row r="20" spans="1:29" ht="48.75" customHeight="1" x14ac:dyDescent="0.2">
      <c r="A20" s="244"/>
      <c r="B20" s="246"/>
      <c r="C20" s="246"/>
      <c r="D20" s="240"/>
      <c r="E20" s="262"/>
      <c r="F20" s="262"/>
      <c r="G20" s="240"/>
      <c r="H20" s="242"/>
      <c r="I20" s="240"/>
      <c r="J20" s="271"/>
      <c r="K20" s="271"/>
      <c r="L20" s="258"/>
      <c r="M20" s="231"/>
      <c r="N20" s="233"/>
      <c r="O20" s="57" t="s">
        <v>94</v>
      </c>
      <c r="P20" s="56">
        <v>3</v>
      </c>
      <c r="Q20" s="56">
        <v>2</v>
      </c>
      <c r="R20" s="56">
        <v>0</v>
      </c>
      <c r="S20" s="142">
        <f t="shared" si="0"/>
        <v>0</v>
      </c>
      <c r="T20" s="276"/>
      <c r="U20" s="276"/>
      <c r="V20" s="277"/>
      <c r="W20" s="272"/>
      <c r="X20" s="256"/>
      <c r="Y20" s="257"/>
      <c r="Z20" s="172">
        <v>0</v>
      </c>
      <c r="AA20" s="133" t="s">
        <v>619</v>
      </c>
      <c r="AB20" s="111" t="s">
        <v>620</v>
      </c>
      <c r="AC20" s="274"/>
    </row>
    <row r="21" spans="1:29" ht="83.25" customHeight="1" x14ac:dyDescent="0.2">
      <c r="A21" s="244"/>
      <c r="B21" s="246"/>
      <c r="C21" s="246"/>
      <c r="D21" s="240"/>
      <c r="E21" s="262"/>
      <c r="F21" s="262"/>
      <c r="G21" s="240"/>
      <c r="H21" s="242"/>
      <c r="I21" s="240"/>
      <c r="J21" s="271"/>
      <c r="K21" s="271"/>
      <c r="L21" s="258"/>
      <c r="M21" s="231"/>
      <c r="N21" s="233"/>
      <c r="O21" s="57" t="s">
        <v>225</v>
      </c>
      <c r="P21" s="56">
        <v>2</v>
      </c>
      <c r="Q21" s="56">
        <v>2</v>
      </c>
      <c r="R21" s="56">
        <v>0</v>
      </c>
      <c r="S21" s="142">
        <f t="shared" si="0"/>
        <v>0</v>
      </c>
      <c r="T21" s="276"/>
      <c r="U21" s="276"/>
      <c r="V21" s="277"/>
      <c r="W21" s="272"/>
      <c r="X21" s="256"/>
      <c r="Y21" s="257"/>
      <c r="Z21" s="172">
        <v>0</v>
      </c>
      <c r="AA21" s="133" t="s">
        <v>619</v>
      </c>
      <c r="AB21" s="111" t="s">
        <v>620</v>
      </c>
      <c r="AC21" s="274"/>
    </row>
    <row r="22" spans="1:29" ht="60.75" customHeight="1" x14ac:dyDescent="0.2">
      <c r="A22" s="244"/>
      <c r="B22" s="246"/>
      <c r="C22" s="246"/>
      <c r="D22" s="240"/>
      <c r="E22" s="262"/>
      <c r="F22" s="262"/>
      <c r="G22" s="240"/>
      <c r="H22" s="242"/>
      <c r="I22" s="240"/>
      <c r="J22" s="271"/>
      <c r="K22" s="271"/>
      <c r="L22" s="258"/>
      <c r="M22" s="231"/>
      <c r="N22" s="233"/>
      <c r="O22" s="57" t="s">
        <v>272</v>
      </c>
      <c r="P22" s="56">
        <v>0</v>
      </c>
      <c r="Q22" s="56">
        <v>5</v>
      </c>
      <c r="R22" s="56">
        <v>0</v>
      </c>
      <c r="S22" s="142">
        <f t="shared" si="0"/>
        <v>0</v>
      </c>
      <c r="T22" s="276"/>
      <c r="U22" s="276"/>
      <c r="V22" s="277"/>
      <c r="W22" s="272"/>
      <c r="X22" s="256"/>
      <c r="Y22" s="257"/>
      <c r="Z22" s="172">
        <v>0</v>
      </c>
      <c r="AA22" s="133" t="s">
        <v>619</v>
      </c>
      <c r="AB22" s="111" t="s">
        <v>620</v>
      </c>
      <c r="AC22" s="274"/>
    </row>
    <row r="23" spans="1:29" ht="24.75" customHeight="1" x14ac:dyDescent="0.2">
      <c r="A23" s="244"/>
      <c r="B23" s="246"/>
      <c r="C23" s="246"/>
      <c r="D23" s="240"/>
      <c r="E23" s="262"/>
      <c r="F23" s="262"/>
      <c r="G23" s="240"/>
      <c r="H23" s="242"/>
      <c r="I23" s="240"/>
      <c r="J23" s="271"/>
      <c r="K23" s="271"/>
      <c r="L23" s="258"/>
      <c r="M23" s="231"/>
      <c r="N23" s="233"/>
      <c r="O23" s="57" t="s">
        <v>385</v>
      </c>
      <c r="P23" s="56">
        <v>0</v>
      </c>
      <c r="Q23" s="25">
        <v>1</v>
      </c>
      <c r="R23" s="25">
        <v>0</v>
      </c>
      <c r="S23" s="142">
        <f t="shared" si="0"/>
        <v>0</v>
      </c>
      <c r="T23" s="276"/>
      <c r="U23" s="276"/>
      <c r="V23" s="277"/>
      <c r="W23" s="272"/>
      <c r="X23" s="256"/>
      <c r="Y23" s="257"/>
      <c r="Z23" s="172">
        <v>0</v>
      </c>
      <c r="AA23" s="133" t="s">
        <v>619</v>
      </c>
      <c r="AB23" s="111" t="s">
        <v>620</v>
      </c>
      <c r="AC23" s="274"/>
    </row>
    <row r="24" spans="1:29" ht="31.5" customHeight="1" x14ac:dyDescent="0.2">
      <c r="A24" s="244"/>
      <c r="B24" s="246"/>
      <c r="C24" s="246"/>
      <c r="D24" s="240"/>
      <c r="E24" s="262"/>
      <c r="F24" s="262"/>
      <c r="G24" s="240"/>
      <c r="H24" s="242"/>
      <c r="I24" s="240"/>
      <c r="J24" s="271"/>
      <c r="K24" s="271"/>
      <c r="L24" s="258"/>
      <c r="M24" s="231"/>
      <c r="N24" s="233"/>
      <c r="O24" s="57" t="s">
        <v>465</v>
      </c>
      <c r="P24" s="56">
        <v>0</v>
      </c>
      <c r="Q24" s="56">
        <v>11</v>
      </c>
      <c r="R24" s="56">
        <v>0</v>
      </c>
      <c r="S24" s="142">
        <f t="shared" si="0"/>
        <v>0</v>
      </c>
      <c r="T24" s="276"/>
      <c r="U24" s="276"/>
      <c r="V24" s="277"/>
      <c r="W24" s="272"/>
      <c r="X24" s="256"/>
      <c r="Y24" s="257"/>
      <c r="Z24" s="172">
        <v>0</v>
      </c>
      <c r="AA24" s="133" t="s">
        <v>619</v>
      </c>
      <c r="AB24" s="111" t="s">
        <v>620</v>
      </c>
      <c r="AC24" s="274"/>
    </row>
    <row r="25" spans="1:29" ht="18" customHeight="1" x14ac:dyDescent="0.2">
      <c r="A25" s="244" t="s">
        <v>83</v>
      </c>
      <c r="B25" s="246" t="s">
        <v>95</v>
      </c>
      <c r="C25" s="246" t="s">
        <v>96</v>
      </c>
      <c r="D25" s="240" t="s">
        <v>84</v>
      </c>
      <c r="E25" s="262">
        <v>0.6</v>
      </c>
      <c r="F25" s="262">
        <v>0.2</v>
      </c>
      <c r="G25" s="240" t="s">
        <v>97</v>
      </c>
      <c r="H25" s="242" t="s">
        <v>98</v>
      </c>
      <c r="I25" s="240" t="s">
        <v>99</v>
      </c>
      <c r="J25" s="240">
        <v>3</v>
      </c>
      <c r="K25" s="240">
        <v>3</v>
      </c>
      <c r="L25" s="258">
        <v>2020630010142</v>
      </c>
      <c r="M25" s="231" t="s">
        <v>48</v>
      </c>
      <c r="N25" s="233" t="s">
        <v>226</v>
      </c>
      <c r="O25" s="90" t="s">
        <v>49</v>
      </c>
      <c r="P25" s="56">
        <v>4</v>
      </c>
      <c r="Q25" s="56">
        <v>4</v>
      </c>
      <c r="R25" s="56">
        <v>0</v>
      </c>
      <c r="S25" s="142">
        <f t="shared" si="0"/>
        <v>0</v>
      </c>
      <c r="T25" s="268" t="s">
        <v>98</v>
      </c>
      <c r="U25" s="235" t="s">
        <v>544</v>
      </c>
      <c r="V25" s="238" t="s">
        <v>570</v>
      </c>
      <c r="W25" s="193">
        <v>10000000</v>
      </c>
      <c r="X25" s="192">
        <v>0</v>
      </c>
      <c r="Y25" s="191">
        <f>X25/W25</f>
        <v>0</v>
      </c>
      <c r="Z25" s="169">
        <v>0</v>
      </c>
      <c r="AA25" s="133" t="s">
        <v>619</v>
      </c>
      <c r="AB25" s="109" t="s">
        <v>620</v>
      </c>
      <c r="AC25" s="226" t="s">
        <v>87</v>
      </c>
    </row>
    <row r="26" spans="1:29" ht="18" customHeight="1" x14ac:dyDescent="0.2">
      <c r="A26" s="244"/>
      <c r="B26" s="246"/>
      <c r="C26" s="246"/>
      <c r="D26" s="240"/>
      <c r="E26" s="262"/>
      <c r="F26" s="262"/>
      <c r="G26" s="240"/>
      <c r="H26" s="242"/>
      <c r="I26" s="240"/>
      <c r="J26" s="240"/>
      <c r="K26" s="240"/>
      <c r="L26" s="258"/>
      <c r="M26" s="231"/>
      <c r="N26" s="233"/>
      <c r="O26" s="90" t="s">
        <v>217</v>
      </c>
      <c r="P26" s="56">
        <v>4</v>
      </c>
      <c r="Q26" s="56">
        <v>4</v>
      </c>
      <c r="R26" s="56">
        <v>1</v>
      </c>
      <c r="S26" s="142">
        <f t="shared" si="0"/>
        <v>0.25</v>
      </c>
      <c r="T26" s="238"/>
      <c r="U26" s="236"/>
      <c r="V26" s="238"/>
      <c r="W26" s="193"/>
      <c r="X26" s="192"/>
      <c r="Y26" s="191"/>
      <c r="Z26" s="169">
        <v>36</v>
      </c>
      <c r="AA26" s="133" t="s">
        <v>619</v>
      </c>
      <c r="AB26" s="133" t="s">
        <v>623</v>
      </c>
      <c r="AC26" s="226"/>
    </row>
    <row r="27" spans="1:29" ht="18" customHeight="1" x14ac:dyDescent="0.2">
      <c r="A27" s="244"/>
      <c r="B27" s="246"/>
      <c r="C27" s="246"/>
      <c r="D27" s="240"/>
      <c r="E27" s="262"/>
      <c r="F27" s="262"/>
      <c r="G27" s="240"/>
      <c r="H27" s="242"/>
      <c r="I27" s="240"/>
      <c r="J27" s="240"/>
      <c r="K27" s="240"/>
      <c r="L27" s="258"/>
      <c r="M27" s="231"/>
      <c r="N27" s="233"/>
      <c r="O27" s="57" t="s">
        <v>50</v>
      </c>
      <c r="P27" s="56">
        <v>4</v>
      </c>
      <c r="Q27" s="56">
        <v>4</v>
      </c>
      <c r="R27" s="56">
        <v>1</v>
      </c>
      <c r="S27" s="142">
        <f t="shared" si="0"/>
        <v>0.25</v>
      </c>
      <c r="T27" s="238"/>
      <c r="U27" s="236"/>
      <c r="V27" s="238"/>
      <c r="W27" s="193"/>
      <c r="X27" s="192"/>
      <c r="Y27" s="191"/>
      <c r="Z27" s="169">
        <v>20</v>
      </c>
      <c r="AA27" s="133" t="s">
        <v>619</v>
      </c>
      <c r="AB27" s="133" t="s">
        <v>623</v>
      </c>
      <c r="AC27" s="226"/>
    </row>
    <row r="28" spans="1:29" ht="18" customHeight="1" x14ac:dyDescent="0.2">
      <c r="A28" s="244"/>
      <c r="B28" s="246"/>
      <c r="C28" s="246"/>
      <c r="D28" s="240"/>
      <c r="E28" s="262"/>
      <c r="F28" s="262"/>
      <c r="G28" s="240"/>
      <c r="H28" s="242"/>
      <c r="I28" s="240"/>
      <c r="J28" s="240"/>
      <c r="K28" s="240"/>
      <c r="L28" s="258"/>
      <c r="M28" s="231"/>
      <c r="N28" s="233"/>
      <c r="O28" s="57" t="s">
        <v>51</v>
      </c>
      <c r="P28" s="56">
        <v>4</v>
      </c>
      <c r="Q28" s="56">
        <v>4</v>
      </c>
      <c r="R28" s="56">
        <v>1</v>
      </c>
      <c r="S28" s="142">
        <f t="shared" si="0"/>
        <v>0.25</v>
      </c>
      <c r="T28" s="238"/>
      <c r="U28" s="236"/>
      <c r="V28" s="238"/>
      <c r="W28" s="193"/>
      <c r="X28" s="192"/>
      <c r="Y28" s="191"/>
      <c r="Z28" s="169">
        <v>53</v>
      </c>
      <c r="AA28" s="133" t="s">
        <v>619</v>
      </c>
      <c r="AB28" s="133" t="s">
        <v>623</v>
      </c>
      <c r="AC28" s="226"/>
    </row>
    <row r="29" spans="1:29" ht="18" customHeight="1" x14ac:dyDescent="0.2">
      <c r="A29" s="244"/>
      <c r="B29" s="246"/>
      <c r="C29" s="246"/>
      <c r="D29" s="240"/>
      <c r="E29" s="262"/>
      <c r="F29" s="262"/>
      <c r="G29" s="240"/>
      <c r="H29" s="242"/>
      <c r="I29" s="240"/>
      <c r="J29" s="240"/>
      <c r="K29" s="240"/>
      <c r="L29" s="258"/>
      <c r="M29" s="231"/>
      <c r="N29" s="233"/>
      <c r="O29" s="57" t="s">
        <v>467</v>
      </c>
      <c r="P29" s="56">
        <v>0</v>
      </c>
      <c r="Q29" s="56">
        <v>1</v>
      </c>
      <c r="R29" s="56">
        <v>1</v>
      </c>
      <c r="S29" s="142">
        <f t="shared" si="0"/>
        <v>1</v>
      </c>
      <c r="T29" s="238"/>
      <c r="U29" s="236"/>
      <c r="V29" s="238"/>
      <c r="W29" s="193"/>
      <c r="X29" s="192"/>
      <c r="Y29" s="191"/>
      <c r="Z29" s="169">
        <v>5</v>
      </c>
      <c r="AA29" s="133" t="s">
        <v>619</v>
      </c>
      <c r="AB29" s="109" t="s">
        <v>621</v>
      </c>
      <c r="AC29" s="226"/>
    </row>
    <row r="30" spans="1:29" ht="56.25" customHeight="1" x14ac:dyDescent="0.2">
      <c r="A30" s="244"/>
      <c r="B30" s="246"/>
      <c r="C30" s="246"/>
      <c r="D30" s="240"/>
      <c r="E30" s="262"/>
      <c r="F30" s="262"/>
      <c r="G30" s="240"/>
      <c r="H30" s="242"/>
      <c r="I30" s="240"/>
      <c r="J30" s="240"/>
      <c r="K30" s="240"/>
      <c r="L30" s="258"/>
      <c r="M30" s="231"/>
      <c r="N30" s="233"/>
      <c r="O30" s="57" t="s">
        <v>374</v>
      </c>
      <c r="P30" s="56">
        <v>1</v>
      </c>
      <c r="Q30" s="56">
        <v>1</v>
      </c>
      <c r="R30" s="56">
        <v>0</v>
      </c>
      <c r="S30" s="142">
        <f t="shared" si="0"/>
        <v>0</v>
      </c>
      <c r="T30" s="238"/>
      <c r="U30" s="236"/>
      <c r="V30" s="238"/>
      <c r="W30" s="193"/>
      <c r="X30" s="192"/>
      <c r="Y30" s="191"/>
      <c r="Z30" s="169">
        <v>0</v>
      </c>
      <c r="AA30" s="133" t="s">
        <v>619</v>
      </c>
      <c r="AB30" s="109" t="s">
        <v>620</v>
      </c>
      <c r="AC30" s="226"/>
    </row>
    <row r="31" spans="1:29" ht="99.75" customHeight="1" x14ac:dyDescent="0.2">
      <c r="A31" s="244"/>
      <c r="B31" s="246"/>
      <c r="C31" s="246"/>
      <c r="D31" s="240"/>
      <c r="E31" s="262"/>
      <c r="F31" s="262"/>
      <c r="G31" s="240"/>
      <c r="H31" s="242"/>
      <c r="I31" s="240"/>
      <c r="J31" s="240"/>
      <c r="K31" s="240"/>
      <c r="L31" s="258"/>
      <c r="M31" s="231"/>
      <c r="N31" s="233"/>
      <c r="O31" s="52" t="s">
        <v>392</v>
      </c>
      <c r="P31" s="56">
        <v>1</v>
      </c>
      <c r="Q31" s="56">
        <v>12</v>
      </c>
      <c r="R31" s="56">
        <v>3</v>
      </c>
      <c r="S31" s="142">
        <f t="shared" si="0"/>
        <v>0.25</v>
      </c>
      <c r="T31" s="238"/>
      <c r="U31" s="236"/>
      <c r="V31" s="238"/>
      <c r="W31" s="193"/>
      <c r="X31" s="192"/>
      <c r="Y31" s="191"/>
      <c r="Z31" s="169">
        <v>147</v>
      </c>
      <c r="AA31" s="133" t="s">
        <v>619</v>
      </c>
      <c r="AB31" s="133" t="s">
        <v>623</v>
      </c>
      <c r="AC31" s="226"/>
    </row>
    <row r="32" spans="1:29" ht="90" x14ac:dyDescent="0.2">
      <c r="A32" s="69" t="s">
        <v>83</v>
      </c>
      <c r="B32" s="62" t="s">
        <v>27</v>
      </c>
      <c r="C32" s="62" t="s">
        <v>33</v>
      </c>
      <c r="D32" s="61" t="s">
        <v>84</v>
      </c>
      <c r="E32" s="61">
        <v>0.6</v>
      </c>
      <c r="F32" s="61">
        <v>0.2</v>
      </c>
      <c r="G32" s="61" t="s">
        <v>89</v>
      </c>
      <c r="H32" s="67" t="s">
        <v>100</v>
      </c>
      <c r="I32" s="61" t="s">
        <v>90</v>
      </c>
      <c r="J32" s="61">
        <v>1</v>
      </c>
      <c r="K32" s="61">
        <v>1</v>
      </c>
      <c r="L32" s="258"/>
      <c r="M32" s="231"/>
      <c r="N32" s="233"/>
      <c r="O32" s="57" t="s">
        <v>468</v>
      </c>
      <c r="P32" s="56">
        <v>10</v>
      </c>
      <c r="Q32" s="56">
        <v>1</v>
      </c>
      <c r="R32" s="56">
        <v>0</v>
      </c>
      <c r="S32" s="142">
        <f t="shared" si="0"/>
        <v>0</v>
      </c>
      <c r="T32" s="150" t="s">
        <v>100</v>
      </c>
      <c r="U32" s="64" t="s">
        <v>545</v>
      </c>
      <c r="V32" s="62" t="s">
        <v>570</v>
      </c>
      <c r="W32" s="164">
        <v>25000000</v>
      </c>
      <c r="X32" s="165">
        <v>0</v>
      </c>
      <c r="Y32" s="146">
        <f>X32/W32</f>
        <v>0</v>
      </c>
      <c r="Z32" s="171">
        <v>0</v>
      </c>
      <c r="AA32" s="133" t="s">
        <v>619</v>
      </c>
      <c r="AB32" s="110" t="s">
        <v>620</v>
      </c>
      <c r="AC32" s="226"/>
    </row>
    <row r="33" spans="1:29" ht="48" customHeight="1" x14ac:dyDescent="0.2">
      <c r="A33" s="244" t="s">
        <v>83</v>
      </c>
      <c r="B33" s="246" t="s">
        <v>27</v>
      </c>
      <c r="C33" s="246" t="s">
        <v>28</v>
      </c>
      <c r="D33" s="240" t="s">
        <v>84</v>
      </c>
      <c r="E33" s="240">
        <v>0.6</v>
      </c>
      <c r="F33" s="240">
        <v>0.2</v>
      </c>
      <c r="G33" s="240" t="s">
        <v>85</v>
      </c>
      <c r="H33" s="242" t="s">
        <v>91</v>
      </c>
      <c r="I33" s="240" t="s">
        <v>92</v>
      </c>
      <c r="J33" s="271">
        <v>20000</v>
      </c>
      <c r="K33" s="271">
        <v>10000</v>
      </c>
      <c r="L33" s="258"/>
      <c r="M33" s="231"/>
      <c r="N33" s="233"/>
      <c r="O33" s="57" t="s">
        <v>376</v>
      </c>
      <c r="P33" s="56">
        <v>2</v>
      </c>
      <c r="Q33" s="56">
        <v>3</v>
      </c>
      <c r="R33" s="56">
        <v>0</v>
      </c>
      <c r="S33" s="142">
        <f t="shared" si="0"/>
        <v>0</v>
      </c>
      <c r="T33" s="238" t="s">
        <v>91</v>
      </c>
      <c r="U33" s="235" t="s">
        <v>546</v>
      </c>
      <c r="V33" s="238" t="s">
        <v>568</v>
      </c>
      <c r="W33" s="272">
        <v>281653869</v>
      </c>
      <c r="X33" s="255">
        <v>40823457</v>
      </c>
      <c r="Y33" s="257">
        <f>X33/W33</f>
        <v>0.1449419358056111</v>
      </c>
      <c r="Z33" s="171">
        <v>0</v>
      </c>
      <c r="AA33" s="133" t="s">
        <v>619</v>
      </c>
      <c r="AB33" s="110" t="s">
        <v>620</v>
      </c>
      <c r="AC33" s="226"/>
    </row>
    <row r="34" spans="1:29" ht="46.5" customHeight="1" x14ac:dyDescent="0.2">
      <c r="A34" s="244"/>
      <c r="B34" s="246"/>
      <c r="C34" s="246"/>
      <c r="D34" s="240"/>
      <c r="E34" s="240"/>
      <c r="F34" s="240"/>
      <c r="G34" s="240"/>
      <c r="H34" s="242"/>
      <c r="I34" s="240"/>
      <c r="J34" s="271"/>
      <c r="K34" s="271"/>
      <c r="L34" s="258"/>
      <c r="M34" s="231"/>
      <c r="N34" s="233"/>
      <c r="O34" s="57" t="s">
        <v>466</v>
      </c>
      <c r="P34" s="56">
        <v>0</v>
      </c>
      <c r="Q34" s="56">
        <v>2</v>
      </c>
      <c r="R34" s="56">
        <v>0</v>
      </c>
      <c r="S34" s="142">
        <f t="shared" si="0"/>
        <v>0</v>
      </c>
      <c r="T34" s="238"/>
      <c r="U34" s="235"/>
      <c r="V34" s="238"/>
      <c r="W34" s="272"/>
      <c r="X34" s="255"/>
      <c r="Y34" s="257"/>
      <c r="Z34" s="171">
        <v>0</v>
      </c>
      <c r="AA34" s="133" t="s">
        <v>619</v>
      </c>
      <c r="AB34" s="110" t="s">
        <v>620</v>
      </c>
      <c r="AC34" s="226"/>
    </row>
    <row r="35" spans="1:29" ht="72" customHeight="1" x14ac:dyDescent="0.2">
      <c r="A35" s="244"/>
      <c r="B35" s="246"/>
      <c r="C35" s="246"/>
      <c r="D35" s="240"/>
      <c r="E35" s="240"/>
      <c r="F35" s="240"/>
      <c r="G35" s="240"/>
      <c r="H35" s="242"/>
      <c r="I35" s="240"/>
      <c r="J35" s="271"/>
      <c r="K35" s="271"/>
      <c r="L35" s="258"/>
      <c r="M35" s="231"/>
      <c r="N35" s="233"/>
      <c r="O35" s="57" t="s">
        <v>273</v>
      </c>
      <c r="P35" s="56">
        <v>40</v>
      </c>
      <c r="Q35" s="56">
        <v>15</v>
      </c>
      <c r="R35" s="56">
        <v>2</v>
      </c>
      <c r="S35" s="142">
        <f t="shared" si="0"/>
        <v>0.13333333333333333</v>
      </c>
      <c r="T35" s="238"/>
      <c r="U35" s="236"/>
      <c r="V35" s="238"/>
      <c r="W35" s="272"/>
      <c r="X35" s="255"/>
      <c r="Y35" s="257"/>
      <c r="Z35" s="171">
        <v>16</v>
      </c>
      <c r="AA35" s="133" t="s">
        <v>619</v>
      </c>
      <c r="AB35" s="110" t="s">
        <v>620</v>
      </c>
      <c r="AC35" s="226"/>
    </row>
    <row r="36" spans="1:29" ht="71.25" customHeight="1" x14ac:dyDescent="0.2">
      <c r="A36" s="244"/>
      <c r="B36" s="246"/>
      <c r="C36" s="246"/>
      <c r="D36" s="240"/>
      <c r="E36" s="240"/>
      <c r="F36" s="240"/>
      <c r="G36" s="240"/>
      <c r="H36" s="242"/>
      <c r="I36" s="240"/>
      <c r="J36" s="271"/>
      <c r="K36" s="271"/>
      <c r="L36" s="258"/>
      <c r="M36" s="231"/>
      <c r="N36" s="233"/>
      <c r="O36" s="57" t="s">
        <v>274</v>
      </c>
      <c r="P36" s="56">
        <v>40</v>
      </c>
      <c r="Q36" s="56">
        <v>25</v>
      </c>
      <c r="R36" s="56">
        <v>4</v>
      </c>
      <c r="S36" s="142">
        <f t="shared" si="0"/>
        <v>0.16</v>
      </c>
      <c r="T36" s="238"/>
      <c r="U36" s="236"/>
      <c r="V36" s="238"/>
      <c r="W36" s="272"/>
      <c r="X36" s="255"/>
      <c r="Y36" s="257"/>
      <c r="Z36" s="171">
        <v>72</v>
      </c>
      <c r="AA36" s="133" t="s">
        <v>619</v>
      </c>
      <c r="AB36" s="110" t="s">
        <v>620</v>
      </c>
      <c r="AC36" s="226"/>
    </row>
    <row r="37" spans="1:29" ht="72" customHeight="1" x14ac:dyDescent="0.2">
      <c r="A37" s="244"/>
      <c r="B37" s="246"/>
      <c r="C37" s="246"/>
      <c r="D37" s="240"/>
      <c r="E37" s="240"/>
      <c r="F37" s="240"/>
      <c r="G37" s="240"/>
      <c r="H37" s="242"/>
      <c r="I37" s="240"/>
      <c r="J37" s="271"/>
      <c r="K37" s="271"/>
      <c r="L37" s="258"/>
      <c r="M37" s="231"/>
      <c r="N37" s="233"/>
      <c r="O37" s="57" t="s">
        <v>275</v>
      </c>
      <c r="P37" s="56">
        <v>40</v>
      </c>
      <c r="Q37" s="56">
        <v>25</v>
      </c>
      <c r="R37" s="56">
        <v>5</v>
      </c>
      <c r="S37" s="142">
        <f t="shared" si="0"/>
        <v>0.2</v>
      </c>
      <c r="T37" s="238"/>
      <c r="U37" s="236"/>
      <c r="V37" s="238"/>
      <c r="W37" s="272"/>
      <c r="X37" s="255"/>
      <c r="Y37" s="257"/>
      <c r="Z37" s="171">
        <v>116</v>
      </c>
      <c r="AA37" s="133" t="s">
        <v>619</v>
      </c>
      <c r="AB37" s="110" t="s">
        <v>620</v>
      </c>
      <c r="AC37" s="226"/>
    </row>
    <row r="38" spans="1:29" ht="97.5" customHeight="1" x14ac:dyDescent="0.2">
      <c r="A38" s="244"/>
      <c r="B38" s="246"/>
      <c r="C38" s="246"/>
      <c r="D38" s="240"/>
      <c r="E38" s="240"/>
      <c r="F38" s="240"/>
      <c r="G38" s="240"/>
      <c r="H38" s="242"/>
      <c r="I38" s="240"/>
      <c r="J38" s="271"/>
      <c r="K38" s="271"/>
      <c r="L38" s="258"/>
      <c r="M38" s="231"/>
      <c r="N38" s="233"/>
      <c r="O38" s="57" t="s">
        <v>228</v>
      </c>
      <c r="P38" s="56">
        <v>4</v>
      </c>
      <c r="Q38" s="56">
        <v>2</v>
      </c>
      <c r="R38" s="56">
        <v>0</v>
      </c>
      <c r="S38" s="142">
        <f t="shared" si="0"/>
        <v>0</v>
      </c>
      <c r="T38" s="238"/>
      <c r="U38" s="236"/>
      <c r="V38" s="238"/>
      <c r="W38" s="272"/>
      <c r="X38" s="255"/>
      <c r="Y38" s="257"/>
      <c r="Z38" s="171">
        <v>0</v>
      </c>
      <c r="AA38" s="133" t="s">
        <v>619</v>
      </c>
      <c r="AB38" s="110" t="s">
        <v>620</v>
      </c>
      <c r="AC38" s="226"/>
    </row>
    <row r="39" spans="1:29" ht="71.25" customHeight="1" x14ac:dyDescent="0.2">
      <c r="A39" s="244"/>
      <c r="B39" s="246"/>
      <c r="C39" s="246"/>
      <c r="D39" s="240"/>
      <c r="E39" s="240"/>
      <c r="F39" s="240"/>
      <c r="G39" s="240"/>
      <c r="H39" s="242"/>
      <c r="I39" s="240"/>
      <c r="J39" s="271"/>
      <c r="K39" s="271"/>
      <c r="L39" s="258"/>
      <c r="M39" s="231"/>
      <c r="N39" s="233"/>
      <c r="O39" s="57" t="s">
        <v>227</v>
      </c>
      <c r="P39" s="24">
        <v>2</v>
      </c>
      <c r="Q39" s="24">
        <v>2</v>
      </c>
      <c r="R39" s="24">
        <v>1</v>
      </c>
      <c r="S39" s="142">
        <f t="shared" si="0"/>
        <v>0.5</v>
      </c>
      <c r="T39" s="238"/>
      <c r="U39" s="236"/>
      <c r="V39" s="238"/>
      <c r="W39" s="272"/>
      <c r="X39" s="255"/>
      <c r="Y39" s="257"/>
      <c r="Z39" s="171">
        <v>50</v>
      </c>
      <c r="AA39" s="133" t="s">
        <v>619</v>
      </c>
      <c r="AB39" s="133" t="s">
        <v>623</v>
      </c>
      <c r="AC39" s="226"/>
    </row>
    <row r="40" spans="1:29" ht="45" customHeight="1" x14ac:dyDescent="0.2">
      <c r="A40" s="244"/>
      <c r="B40" s="246"/>
      <c r="C40" s="246"/>
      <c r="D40" s="240"/>
      <c r="E40" s="240"/>
      <c r="F40" s="240"/>
      <c r="G40" s="240"/>
      <c r="H40" s="242"/>
      <c r="I40" s="240"/>
      <c r="J40" s="271"/>
      <c r="K40" s="271"/>
      <c r="L40" s="258"/>
      <c r="M40" s="231"/>
      <c r="N40" s="233"/>
      <c r="O40" s="57" t="s">
        <v>375</v>
      </c>
      <c r="P40" s="56">
        <v>50</v>
      </c>
      <c r="Q40" s="25">
        <v>1</v>
      </c>
      <c r="R40" s="25">
        <v>0.25</v>
      </c>
      <c r="S40" s="142">
        <f t="shared" si="0"/>
        <v>0.25</v>
      </c>
      <c r="T40" s="238"/>
      <c r="U40" s="236"/>
      <c r="V40" s="238"/>
      <c r="W40" s="272"/>
      <c r="X40" s="255"/>
      <c r="Y40" s="257"/>
      <c r="Z40" s="171">
        <v>17</v>
      </c>
      <c r="AA40" s="133" t="s">
        <v>619</v>
      </c>
      <c r="AB40" s="133" t="s">
        <v>623</v>
      </c>
      <c r="AC40" s="226"/>
    </row>
    <row r="41" spans="1:29" ht="27" customHeight="1" x14ac:dyDescent="0.2">
      <c r="A41" s="244"/>
      <c r="B41" s="246"/>
      <c r="C41" s="246"/>
      <c r="D41" s="240"/>
      <c r="E41" s="240"/>
      <c r="F41" s="240"/>
      <c r="G41" s="240"/>
      <c r="H41" s="242"/>
      <c r="I41" s="240"/>
      <c r="J41" s="271"/>
      <c r="K41" s="271"/>
      <c r="L41" s="258"/>
      <c r="M41" s="231"/>
      <c r="N41" s="233"/>
      <c r="O41" s="57" t="s">
        <v>276</v>
      </c>
      <c r="P41" s="56">
        <v>0</v>
      </c>
      <c r="Q41" s="56">
        <v>1</v>
      </c>
      <c r="R41" s="56">
        <v>0</v>
      </c>
      <c r="S41" s="142">
        <f t="shared" si="0"/>
        <v>0</v>
      </c>
      <c r="T41" s="238"/>
      <c r="U41" s="236"/>
      <c r="V41" s="238"/>
      <c r="W41" s="272"/>
      <c r="X41" s="255"/>
      <c r="Y41" s="257"/>
      <c r="Z41" s="171">
        <v>0</v>
      </c>
      <c r="AA41" s="133" t="s">
        <v>619</v>
      </c>
      <c r="AB41" s="110" t="s">
        <v>620</v>
      </c>
      <c r="AC41" s="226"/>
    </row>
    <row r="42" spans="1:29" ht="43.5" customHeight="1" x14ac:dyDescent="0.2">
      <c r="A42" s="244"/>
      <c r="B42" s="246"/>
      <c r="C42" s="246"/>
      <c r="D42" s="240"/>
      <c r="E42" s="240"/>
      <c r="F42" s="240"/>
      <c r="G42" s="240"/>
      <c r="H42" s="242"/>
      <c r="I42" s="240"/>
      <c r="J42" s="271"/>
      <c r="K42" s="271"/>
      <c r="L42" s="258"/>
      <c r="M42" s="231"/>
      <c r="N42" s="233"/>
      <c r="O42" s="52" t="s">
        <v>396</v>
      </c>
      <c r="P42" s="56">
        <v>1</v>
      </c>
      <c r="Q42" s="56">
        <v>1</v>
      </c>
      <c r="R42" s="56">
        <v>0</v>
      </c>
      <c r="S42" s="142">
        <f t="shared" si="0"/>
        <v>0</v>
      </c>
      <c r="T42" s="238"/>
      <c r="U42" s="236"/>
      <c r="V42" s="238"/>
      <c r="W42" s="272"/>
      <c r="X42" s="255"/>
      <c r="Y42" s="257"/>
      <c r="Z42" s="171">
        <v>0</v>
      </c>
      <c r="AA42" s="133" t="s">
        <v>619</v>
      </c>
      <c r="AB42" s="110" t="s">
        <v>620</v>
      </c>
      <c r="AC42" s="226"/>
    </row>
    <row r="43" spans="1:29" ht="66" customHeight="1" x14ac:dyDescent="0.2">
      <c r="A43" s="244"/>
      <c r="B43" s="246"/>
      <c r="C43" s="246"/>
      <c r="D43" s="240"/>
      <c r="E43" s="240"/>
      <c r="F43" s="240"/>
      <c r="G43" s="240"/>
      <c r="H43" s="242"/>
      <c r="I43" s="240"/>
      <c r="J43" s="271"/>
      <c r="K43" s="271"/>
      <c r="L43" s="258"/>
      <c r="M43" s="231"/>
      <c r="N43" s="233"/>
      <c r="O43" s="57" t="s">
        <v>511</v>
      </c>
      <c r="P43" s="56">
        <v>0</v>
      </c>
      <c r="Q43" s="25">
        <v>1</v>
      </c>
      <c r="R43" s="25">
        <v>0</v>
      </c>
      <c r="S43" s="142">
        <f t="shared" si="0"/>
        <v>0</v>
      </c>
      <c r="T43" s="238"/>
      <c r="U43" s="236"/>
      <c r="V43" s="238"/>
      <c r="W43" s="272"/>
      <c r="X43" s="255"/>
      <c r="Y43" s="257"/>
      <c r="Z43" s="171">
        <v>0</v>
      </c>
      <c r="AA43" s="133" t="s">
        <v>619</v>
      </c>
      <c r="AB43" s="110" t="s">
        <v>620</v>
      </c>
      <c r="AC43" s="226"/>
    </row>
    <row r="44" spans="1:29" ht="40.5" customHeight="1" x14ac:dyDescent="0.2">
      <c r="A44" s="244"/>
      <c r="B44" s="246"/>
      <c r="C44" s="246"/>
      <c r="D44" s="240"/>
      <c r="E44" s="240"/>
      <c r="F44" s="240"/>
      <c r="G44" s="240"/>
      <c r="H44" s="242"/>
      <c r="I44" s="240"/>
      <c r="J44" s="271"/>
      <c r="K44" s="271"/>
      <c r="L44" s="258"/>
      <c r="M44" s="231"/>
      <c r="N44" s="233"/>
      <c r="O44" s="52" t="s">
        <v>277</v>
      </c>
      <c r="P44" s="56">
        <v>0</v>
      </c>
      <c r="Q44" s="56">
        <v>22</v>
      </c>
      <c r="R44" s="56">
        <v>2</v>
      </c>
      <c r="S44" s="142">
        <f t="shared" si="0"/>
        <v>9.0909090909090912E-2</v>
      </c>
      <c r="T44" s="238"/>
      <c r="U44" s="236"/>
      <c r="V44" s="238"/>
      <c r="W44" s="272"/>
      <c r="X44" s="255"/>
      <c r="Y44" s="257"/>
      <c r="Z44" s="171">
        <v>25</v>
      </c>
      <c r="AA44" s="133" t="s">
        <v>619</v>
      </c>
      <c r="AB44" s="110" t="s">
        <v>622</v>
      </c>
      <c r="AC44" s="226"/>
    </row>
    <row r="45" spans="1:29" ht="90" x14ac:dyDescent="0.2">
      <c r="A45" s="69" t="s">
        <v>83</v>
      </c>
      <c r="B45" s="47" t="s">
        <v>27</v>
      </c>
      <c r="C45" s="62" t="s">
        <v>33</v>
      </c>
      <c r="D45" s="61" t="s">
        <v>84</v>
      </c>
      <c r="E45" s="72">
        <v>0.6</v>
      </c>
      <c r="F45" s="72">
        <v>0.2</v>
      </c>
      <c r="G45" s="68" t="s">
        <v>89</v>
      </c>
      <c r="H45" s="67" t="s">
        <v>100</v>
      </c>
      <c r="I45" s="68" t="s">
        <v>90</v>
      </c>
      <c r="J45" s="61">
        <v>1</v>
      </c>
      <c r="K45" s="61">
        <v>1</v>
      </c>
      <c r="L45" s="258">
        <v>2020630010141</v>
      </c>
      <c r="M45" s="231" t="s">
        <v>52</v>
      </c>
      <c r="N45" s="233" t="s">
        <v>229</v>
      </c>
      <c r="O45" s="57" t="s">
        <v>53</v>
      </c>
      <c r="P45" s="56">
        <v>1</v>
      </c>
      <c r="Q45" s="56">
        <v>2</v>
      </c>
      <c r="R45" s="56">
        <v>1</v>
      </c>
      <c r="S45" s="142">
        <f t="shared" si="0"/>
        <v>0.5</v>
      </c>
      <c r="T45" s="150" t="s">
        <v>100</v>
      </c>
      <c r="U45" s="64" t="s">
        <v>547</v>
      </c>
      <c r="V45" s="62" t="s">
        <v>570</v>
      </c>
      <c r="W45" s="166">
        <v>25000000</v>
      </c>
      <c r="X45" s="167">
        <v>0</v>
      </c>
      <c r="Y45" s="147">
        <f>X45/W45</f>
        <v>0</v>
      </c>
      <c r="Z45" s="173">
        <v>1</v>
      </c>
      <c r="AA45" s="133" t="s">
        <v>619</v>
      </c>
      <c r="AB45" s="133" t="s">
        <v>623</v>
      </c>
      <c r="AC45" s="248" t="s">
        <v>87</v>
      </c>
    </row>
    <row r="46" spans="1:29" ht="74.25" customHeight="1" x14ac:dyDescent="0.2">
      <c r="A46" s="244" t="s">
        <v>83</v>
      </c>
      <c r="B46" s="246" t="s">
        <v>27</v>
      </c>
      <c r="C46" s="246" t="s">
        <v>28</v>
      </c>
      <c r="D46" s="240" t="s">
        <v>84</v>
      </c>
      <c r="E46" s="262">
        <v>0.6</v>
      </c>
      <c r="F46" s="262">
        <v>0.2</v>
      </c>
      <c r="G46" s="240" t="s">
        <v>85</v>
      </c>
      <c r="H46" s="242" t="s">
        <v>91</v>
      </c>
      <c r="I46" s="240" t="s">
        <v>92</v>
      </c>
      <c r="J46" s="271">
        <v>20000</v>
      </c>
      <c r="K46" s="271">
        <v>10000</v>
      </c>
      <c r="L46" s="258"/>
      <c r="M46" s="231"/>
      <c r="N46" s="233"/>
      <c r="O46" s="57" t="s">
        <v>278</v>
      </c>
      <c r="P46" s="56">
        <v>50</v>
      </c>
      <c r="Q46" s="56">
        <v>25</v>
      </c>
      <c r="R46" s="56">
        <v>4</v>
      </c>
      <c r="S46" s="142">
        <f t="shared" si="0"/>
        <v>0.16</v>
      </c>
      <c r="T46" s="268" t="s">
        <v>615</v>
      </c>
      <c r="U46" s="235" t="s">
        <v>549</v>
      </c>
      <c r="V46" s="238" t="s">
        <v>571</v>
      </c>
      <c r="W46" s="272">
        <f>78288791+46848748</f>
        <v>125137539</v>
      </c>
      <c r="X46" s="255">
        <v>25295624</v>
      </c>
      <c r="Y46" s="257">
        <f>X46/W46</f>
        <v>0.20214257210220507</v>
      </c>
      <c r="Z46" s="174">
        <v>122</v>
      </c>
      <c r="AA46" s="133" t="s">
        <v>619</v>
      </c>
      <c r="AB46" s="110" t="s">
        <v>620</v>
      </c>
      <c r="AC46" s="249"/>
    </row>
    <row r="47" spans="1:29" ht="74.25" customHeight="1" x14ac:dyDescent="0.2">
      <c r="A47" s="244"/>
      <c r="B47" s="246"/>
      <c r="C47" s="246"/>
      <c r="D47" s="240"/>
      <c r="E47" s="262"/>
      <c r="F47" s="262"/>
      <c r="G47" s="240"/>
      <c r="H47" s="242"/>
      <c r="I47" s="240"/>
      <c r="J47" s="271"/>
      <c r="K47" s="271"/>
      <c r="L47" s="258"/>
      <c r="M47" s="231"/>
      <c r="N47" s="233"/>
      <c r="O47" s="57" t="s">
        <v>512</v>
      </c>
      <c r="P47" s="56">
        <v>0</v>
      </c>
      <c r="Q47" s="56">
        <v>4</v>
      </c>
      <c r="R47" s="56">
        <v>0</v>
      </c>
      <c r="S47" s="142">
        <f t="shared" si="0"/>
        <v>0</v>
      </c>
      <c r="T47" s="268"/>
      <c r="U47" s="235"/>
      <c r="V47" s="238"/>
      <c r="W47" s="272"/>
      <c r="X47" s="255"/>
      <c r="Y47" s="257"/>
      <c r="Z47" s="174">
        <v>0</v>
      </c>
      <c r="AA47" s="133" t="s">
        <v>619</v>
      </c>
      <c r="AB47" s="110" t="s">
        <v>620</v>
      </c>
      <c r="AC47" s="249"/>
    </row>
    <row r="48" spans="1:29" ht="97.5" customHeight="1" x14ac:dyDescent="0.2">
      <c r="A48" s="244"/>
      <c r="B48" s="246"/>
      <c r="C48" s="246"/>
      <c r="D48" s="240"/>
      <c r="E48" s="262"/>
      <c r="F48" s="262"/>
      <c r="G48" s="240"/>
      <c r="H48" s="242"/>
      <c r="I48" s="240"/>
      <c r="J48" s="271"/>
      <c r="K48" s="271"/>
      <c r="L48" s="258"/>
      <c r="M48" s="231"/>
      <c r="N48" s="233"/>
      <c r="O48" s="57" t="s">
        <v>541</v>
      </c>
      <c r="P48" s="56">
        <v>50</v>
      </c>
      <c r="Q48" s="56">
        <v>25</v>
      </c>
      <c r="R48" s="56">
        <v>4</v>
      </c>
      <c r="S48" s="142">
        <f t="shared" si="0"/>
        <v>0.16</v>
      </c>
      <c r="T48" s="268"/>
      <c r="U48" s="235"/>
      <c r="V48" s="238"/>
      <c r="W48" s="272"/>
      <c r="X48" s="255"/>
      <c r="Y48" s="257"/>
      <c r="Z48" s="174">
        <v>63</v>
      </c>
      <c r="AA48" s="133" t="s">
        <v>619</v>
      </c>
      <c r="AB48" s="110" t="s">
        <v>620</v>
      </c>
      <c r="AC48" s="249"/>
    </row>
    <row r="49" spans="1:29" ht="57" customHeight="1" x14ac:dyDescent="0.2">
      <c r="A49" s="244"/>
      <c r="B49" s="246"/>
      <c r="C49" s="246"/>
      <c r="D49" s="240"/>
      <c r="E49" s="262"/>
      <c r="F49" s="262"/>
      <c r="G49" s="240"/>
      <c r="H49" s="242"/>
      <c r="I49" s="240"/>
      <c r="J49" s="271"/>
      <c r="K49" s="271"/>
      <c r="L49" s="258"/>
      <c r="M49" s="231"/>
      <c r="N49" s="233"/>
      <c r="O49" s="57" t="s">
        <v>397</v>
      </c>
      <c r="P49" s="56">
        <v>50</v>
      </c>
      <c r="Q49" s="56">
        <v>15</v>
      </c>
      <c r="R49" s="56">
        <v>2</v>
      </c>
      <c r="S49" s="142">
        <f t="shared" si="0"/>
        <v>0.13333333333333333</v>
      </c>
      <c r="T49" s="268"/>
      <c r="U49" s="235"/>
      <c r="V49" s="238"/>
      <c r="W49" s="272"/>
      <c r="X49" s="255"/>
      <c r="Y49" s="257"/>
      <c r="Z49" s="174">
        <v>91</v>
      </c>
      <c r="AA49" s="133" t="s">
        <v>619</v>
      </c>
      <c r="AB49" s="110" t="s">
        <v>620</v>
      </c>
      <c r="AC49" s="249"/>
    </row>
    <row r="50" spans="1:29" ht="54.75" customHeight="1" x14ac:dyDescent="0.2">
      <c r="A50" s="244"/>
      <c r="B50" s="246"/>
      <c r="C50" s="246"/>
      <c r="D50" s="240"/>
      <c r="E50" s="262"/>
      <c r="F50" s="262"/>
      <c r="G50" s="240"/>
      <c r="H50" s="242"/>
      <c r="I50" s="240"/>
      <c r="J50" s="271"/>
      <c r="K50" s="271"/>
      <c r="L50" s="258"/>
      <c r="M50" s="231"/>
      <c r="N50" s="233"/>
      <c r="O50" s="57" t="s">
        <v>513</v>
      </c>
      <c r="P50" s="56">
        <v>1</v>
      </c>
      <c r="Q50" s="56">
        <v>600</v>
      </c>
      <c r="R50" s="56">
        <v>0</v>
      </c>
      <c r="S50" s="142">
        <f t="shared" si="0"/>
        <v>0</v>
      </c>
      <c r="T50" s="238"/>
      <c r="U50" s="236"/>
      <c r="V50" s="238"/>
      <c r="W50" s="272"/>
      <c r="X50" s="256"/>
      <c r="Y50" s="257"/>
      <c r="Z50" s="175">
        <v>0</v>
      </c>
      <c r="AA50" s="133" t="s">
        <v>619</v>
      </c>
      <c r="AB50" s="113" t="s">
        <v>620</v>
      </c>
      <c r="AC50" s="249"/>
    </row>
    <row r="51" spans="1:29" ht="41.25" customHeight="1" x14ac:dyDescent="0.2">
      <c r="A51" s="244"/>
      <c r="B51" s="246"/>
      <c r="C51" s="246"/>
      <c r="D51" s="240"/>
      <c r="E51" s="262"/>
      <c r="F51" s="262"/>
      <c r="G51" s="240"/>
      <c r="H51" s="242"/>
      <c r="I51" s="240"/>
      <c r="J51" s="271"/>
      <c r="K51" s="271"/>
      <c r="L51" s="258"/>
      <c r="M51" s="231"/>
      <c r="N51" s="233"/>
      <c r="O51" s="57" t="s">
        <v>230</v>
      </c>
      <c r="P51" s="56">
        <v>0</v>
      </c>
      <c r="Q51" s="56">
        <v>6</v>
      </c>
      <c r="R51" s="56">
        <v>0</v>
      </c>
      <c r="S51" s="142">
        <f t="shared" si="0"/>
        <v>0</v>
      </c>
      <c r="T51" s="238"/>
      <c r="U51" s="236"/>
      <c r="V51" s="238"/>
      <c r="W51" s="272"/>
      <c r="X51" s="256"/>
      <c r="Y51" s="257"/>
      <c r="Z51" s="175">
        <v>0</v>
      </c>
      <c r="AA51" s="133" t="s">
        <v>619</v>
      </c>
      <c r="AB51" s="113" t="s">
        <v>620</v>
      </c>
      <c r="AC51" s="249"/>
    </row>
    <row r="52" spans="1:29" ht="58.5" customHeight="1" x14ac:dyDescent="0.2">
      <c r="A52" s="244"/>
      <c r="B52" s="246"/>
      <c r="C52" s="246"/>
      <c r="D52" s="240"/>
      <c r="E52" s="262"/>
      <c r="F52" s="262"/>
      <c r="G52" s="240"/>
      <c r="H52" s="242"/>
      <c r="I52" s="240"/>
      <c r="J52" s="271"/>
      <c r="K52" s="271"/>
      <c r="L52" s="258"/>
      <c r="M52" s="231"/>
      <c r="N52" s="233"/>
      <c r="O52" s="57" t="s">
        <v>499</v>
      </c>
      <c r="P52" s="56">
        <v>1</v>
      </c>
      <c r="Q52" s="56">
        <v>4</v>
      </c>
      <c r="R52" s="56">
        <v>0</v>
      </c>
      <c r="S52" s="142">
        <f t="shared" si="0"/>
        <v>0</v>
      </c>
      <c r="T52" s="238"/>
      <c r="U52" s="236"/>
      <c r="V52" s="238"/>
      <c r="W52" s="272"/>
      <c r="X52" s="256"/>
      <c r="Y52" s="257"/>
      <c r="Z52" s="175">
        <v>0</v>
      </c>
      <c r="AA52" s="133" t="s">
        <v>619</v>
      </c>
      <c r="AB52" s="113" t="s">
        <v>620</v>
      </c>
      <c r="AC52" s="249"/>
    </row>
    <row r="53" spans="1:29" ht="54.75" customHeight="1" x14ac:dyDescent="0.2">
      <c r="A53" s="244"/>
      <c r="B53" s="246"/>
      <c r="C53" s="246"/>
      <c r="D53" s="240"/>
      <c r="E53" s="262"/>
      <c r="F53" s="262"/>
      <c r="G53" s="240"/>
      <c r="H53" s="242"/>
      <c r="I53" s="240"/>
      <c r="J53" s="271"/>
      <c r="K53" s="271"/>
      <c r="L53" s="258"/>
      <c r="M53" s="231"/>
      <c r="N53" s="233"/>
      <c r="O53" s="57" t="s">
        <v>213</v>
      </c>
      <c r="P53" s="56">
        <v>4</v>
      </c>
      <c r="Q53" s="56">
        <v>2</v>
      </c>
      <c r="R53" s="56">
        <v>0</v>
      </c>
      <c r="S53" s="142">
        <f t="shared" si="0"/>
        <v>0</v>
      </c>
      <c r="T53" s="238"/>
      <c r="U53" s="236"/>
      <c r="V53" s="238"/>
      <c r="W53" s="272"/>
      <c r="X53" s="256"/>
      <c r="Y53" s="257"/>
      <c r="Z53" s="175">
        <v>0</v>
      </c>
      <c r="AA53" s="133" t="s">
        <v>619</v>
      </c>
      <c r="AB53" s="113" t="s">
        <v>620</v>
      </c>
      <c r="AC53" s="249"/>
    </row>
    <row r="54" spans="1:29" ht="57" customHeight="1" x14ac:dyDescent="0.2">
      <c r="A54" s="244"/>
      <c r="B54" s="246"/>
      <c r="C54" s="246"/>
      <c r="D54" s="240"/>
      <c r="E54" s="262"/>
      <c r="F54" s="262"/>
      <c r="G54" s="240"/>
      <c r="H54" s="242"/>
      <c r="I54" s="240"/>
      <c r="J54" s="271"/>
      <c r="K54" s="271"/>
      <c r="L54" s="258"/>
      <c r="M54" s="231"/>
      <c r="N54" s="233"/>
      <c r="O54" s="57" t="s">
        <v>377</v>
      </c>
      <c r="P54" s="56">
        <v>3</v>
      </c>
      <c r="Q54" s="56">
        <v>2</v>
      </c>
      <c r="R54" s="56">
        <v>1</v>
      </c>
      <c r="S54" s="142">
        <f t="shared" si="0"/>
        <v>0.5</v>
      </c>
      <c r="T54" s="238"/>
      <c r="U54" s="236"/>
      <c r="V54" s="238"/>
      <c r="W54" s="272"/>
      <c r="X54" s="256"/>
      <c r="Y54" s="257"/>
      <c r="Z54" s="175">
        <v>15</v>
      </c>
      <c r="AA54" s="133" t="s">
        <v>619</v>
      </c>
      <c r="AB54" s="133" t="s">
        <v>623</v>
      </c>
      <c r="AC54" s="249"/>
    </row>
    <row r="55" spans="1:29" ht="44.25" customHeight="1" x14ac:dyDescent="0.2">
      <c r="A55" s="244" t="s">
        <v>83</v>
      </c>
      <c r="B55" s="246" t="s">
        <v>27</v>
      </c>
      <c r="C55" s="246" t="s">
        <v>28</v>
      </c>
      <c r="D55" s="240" t="s">
        <v>84</v>
      </c>
      <c r="E55" s="262">
        <v>0.6</v>
      </c>
      <c r="F55" s="262">
        <v>0.2</v>
      </c>
      <c r="G55" s="240" t="s">
        <v>85</v>
      </c>
      <c r="H55" s="240" t="s">
        <v>102</v>
      </c>
      <c r="I55" s="240" t="s">
        <v>102</v>
      </c>
      <c r="J55" s="240">
        <v>1</v>
      </c>
      <c r="K55" s="240">
        <v>1</v>
      </c>
      <c r="L55" s="258"/>
      <c r="M55" s="231"/>
      <c r="N55" s="233"/>
      <c r="O55" s="57" t="s">
        <v>255</v>
      </c>
      <c r="P55" s="56">
        <v>2</v>
      </c>
      <c r="Q55" s="56">
        <v>1</v>
      </c>
      <c r="R55" s="56">
        <v>0</v>
      </c>
      <c r="S55" s="142">
        <f t="shared" si="0"/>
        <v>0</v>
      </c>
      <c r="T55" s="268" t="s">
        <v>102</v>
      </c>
      <c r="U55" s="235" t="s">
        <v>548</v>
      </c>
      <c r="V55" s="238" t="s">
        <v>570</v>
      </c>
      <c r="W55" s="272">
        <v>20000000</v>
      </c>
      <c r="X55" s="255">
        <v>0</v>
      </c>
      <c r="Y55" s="257">
        <f>X55/W55</f>
        <v>0</v>
      </c>
      <c r="Z55" s="174">
        <v>0</v>
      </c>
      <c r="AA55" s="133" t="s">
        <v>619</v>
      </c>
      <c r="AB55" s="112" t="s">
        <v>620</v>
      </c>
      <c r="AC55" s="249"/>
    </row>
    <row r="56" spans="1:29" ht="66.75" customHeight="1" x14ac:dyDescent="0.2">
      <c r="A56" s="244"/>
      <c r="B56" s="246"/>
      <c r="C56" s="246"/>
      <c r="D56" s="240"/>
      <c r="E56" s="262"/>
      <c r="F56" s="262"/>
      <c r="G56" s="240"/>
      <c r="H56" s="240"/>
      <c r="I56" s="240"/>
      <c r="J56" s="240"/>
      <c r="K56" s="240"/>
      <c r="L56" s="258"/>
      <c r="M56" s="231"/>
      <c r="N56" s="233"/>
      <c r="O56" s="57" t="s">
        <v>101</v>
      </c>
      <c r="P56" s="56">
        <v>4</v>
      </c>
      <c r="Q56" s="56">
        <v>4</v>
      </c>
      <c r="R56" s="56">
        <v>0</v>
      </c>
      <c r="S56" s="142">
        <f t="shared" si="0"/>
        <v>0</v>
      </c>
      <c r="T56" s="268"/>
      <c r="U56" s="235"/>
      <c r="V56" s="238"/>
      <c r="W56" s="272"/>
      <c r="X56" s="255"/>
      <c r="Y56" s="257"/>
      <c r="Z56" s="176">
        <v>0</v>
      </c>
      <c r="AA56" s="133" t="s">
        <v>619</v>
      </c>
      <c r="AB56" s="114" t="s">
        <v>620</v>
      </c>
      <c r="AC56" s="250"/>
    </row>
    <row r="57" spans="1:29" ht="36" customHeight="1" x14ac:dyDescent="0.2">
      <c r="A57" s="244" t="s">
        <v>83</v>
      </c>
      <c r="B57" s="246" t="s">
        <v>27</v>
      </c>
      <c r="C57" s="246" t="s">
        <v>28</v>
      </c>
      <c r="D57" s="240" t="s">
        <v>103</v>
      </c>
      <c r="E57" s="262" t="s">
        <v>104</v>
      </c>
      <c r="F57" s="262">
        <v>0.2</v>
      </c>
      <c r="G57" s="240" t="s">
        <v>105</v>
      </c>
      <c r="H57" s="242" t="s">
        <v>106</v>
      </c>
      <c r="I57" s="240" t="s">
        <v>107</v>
      </c>
      <c r="J57" s="240">
        <v>0</v>
      </c>
      <c r="K57" s="240">
        <v>1</v>
      </c>
      <c r="L57" s="258">
        <v>2020630010138</v>
      </c>
      <c r="M57" s="233" t="s">
        <v>54</v>
      </c>
      <c r="N57" s="233" t="s">
        <v>231</v>
      </c>
      <c r="O57" s="57" t="s">
        <v>279</v>
      </c>
      <c r="P57" s="56">
        <v>1</v>
      </c>
      <c r="Q57" s="56">
        <v>4</v>
      </c>
      <c r="R57" s="56">
        <v>1</v>
      </c>
      <c r="S57" s="142">
        <f t="shared" si="0"/>
        <v>0.25</v>
      </c>
      <c r="T57" s="268" t="s">
        <v>106</v>
      </c>
      <c r="U57" s="235" t="s">
        <v>551</v>
      </c>
      <c r="V57" s="235" t="s">
        <v>551</v>
      </c>
      <c r="W57" s="193">
        <v>0</v>
      </c>
      <c r="X57" s="192">
        <v>0</v>
      </c>
      <c r="Y57" s="191">
        <v>0</v>
      </c>
      <c r="Z57" s="169">
        <v>13</v>
      </c>
      <c r="AA57" s="133" t="s">
        <v>619</v>
      </c>
      <c r="AB57" s="133" t="s">
        <v>623</v>
      </c>
      <c r="AC57" s="226" t="s">
        <v>87</v>
      </c>
    </row>
    <row r="58" spans="1:29" ht="30" customHeight="1" x14ac:dyDescent="0.2">
      <c r="A58" s="244"/>
      <c r="B58" s="246"/>
      <c r="C58" s="246"/>
      <c r="D58" s="240"/>
      <c r="E58" s="262"/>
      <c r="F58" s="262"/>
      <c r="G58" s="240"/>
      <c r="H58" s="242"/>
      <c r="I58" s="240"/>
      <c r="J58" s="240"/>
      <c r="K58" s="240"/>
      <c r="L58" s="258"/>
      <c r="M58" s="233"/>
      <c r="N58" s="233"/>
      <c r="O58" s="57" t="s">
        <v>398</v>
      </c>
      <c r="P58" s="56">
        <v>1</v>
      </c>
      <c r="Q58" s="56">
        <v>1</v>
      </c>
      <c r="R58" s="56">
        <v>0.15</v>
      </c>
      <c r="S58" s="142">
        <f t="shared" si="0"/>
        <v>0.15</v>
      </c>
      <c r="T58" s="238"/>
      <c r="U58" s="236"/>
      <c r="V58" s="236"/>
      <c r="W58" s="193"/>
      <c r="X58" s="192"/>
      <c r="Y58" s="191"/>
      <c r="Z58" s="169">
        <v>1</v>
      </c>
      <c r="AA58" s="133" t="s">
        <v>619</v>
      </c>
      <c r="AB58" s="110" t="s">
        <v>620</v>
      </c>
      <c r="AC58" s="226"/>
    </row>
    <row r="59" spans="1:29" ht="30" customHeight="1" x14ac:dyDescent="0.2">
      <c r="A59" s="244"/>
      <c r="B59" s="246"/>
      <c r="C59" s="246"/>
      <c r="D59" s="240"/>
      <c r="E59" s="262"/>
      <c r="F59" s="262"/>
      <c r="G59" s="240"/>
      <c r="H59" s="242"/>
      <c r="I59" s="240"/>
      <c r="J59" s="240"/>
      <c r="K59" s="240"/>
      <c r="L59" s="258"/>
      <c r="M59" s="233"/>
      <c r="N59" s="233"/>
      <c r="O59" s="90" t="s">
        <v>256</v>
      </c>
      <c r="P59" s="56">
        <v>1</v>
      </c>
      <c r="Q59" s="56">
        <v>2</v>
      </c>
      <c r="R59" s="56">
        <v>1</v>
      </c>
      <c r="S59" s="142">
        <f t="shared" si="0"/>
        <v>0.5</v>
      </c>
      <c r="T59" s="238"/>
      <c r="U59" s="236"/>
      <c r="V59" s="236"/>
      <c r="W59" s="193"/>
      <c r="X59" s="192"/>
      <c r="Y59" s="191"/>
      <c r="Z59" s="169">
        <v>72</v>
      </c>
      <c r="AA59" s="133" t="s">
        <v>619</v>
      </c>
      <c r="AB59" s="133" t="s">
        <v>623</v>
      </c>
      <c r="AC59" s="226"/>
    </row>
    <row r="60" spans="1:29" ht="30" customHeight="1" x14ac:dyDescent="0.2">
      <c r="A60" s="269" t="s">
        <v>108</v>
      </c>
      <c r="B60" s="238" t="s">
        <v>95</v>
      </c>
      <c r="C60" s="238" t="s">
        <v>96</v>
      </c>
      <c r="D60" s="233" t="s">
        <v>103</v>
      </c>
      <c r="E60" s="265">
        <v>0.39479999999999998</v>
      </c>
      <c r="F60" s="266">
        <v>0.2</v>
      </c>
      <c r="G60" s="233" t="s">
        <v>109</v>
      </c>
      <c r="H60" s="267" t="s">
        <v>110</v>
      </c>
      <c r="I60" s="233" t="s">
        <v>111</v>
      </c>
      <c r="J60" s="233">
        <v>1</v>
      </c>
      <c r="K60" s="233">
        <v>2</v>
      </c>
      <c r="L60" s="258"/>
      <c r="M60" s="233"/>
      <c r="N60" s="233"/>
      <c r="O60" s="57" t="s">
        <v>55</v>
      </c>
      <c r="P60" s="56">
        <v>1</v>
      </c>
      <c r="Q60" s="56">
        <v>1</v>
      </c>
      <c r="R60" s="56">
        <v>0.1</v>
      </c>
      <c r="S60" s="142">
        <f t="shared" si="0"/>
        <v>0.1</v>
      </c>
      <c r="T60" s="268" t="s">
        <v>110</v>
      </c>
      <c r="U60" s="235" t="s">
        <v>550</v>
      </c>
      <c r="V60" s="238" t="s">
        <v>570</v>
      </c>
      <c r="W60" s="272">
        <v>20000000</v>
      </c>
      <c r="X60" s="255">
        <v>0</v>
      </c>
      <c r="Y60" s="257">
        <f>X60/W60</f>
        <v>0</v>
      </c>
      <c r="Z60" s="171">
        <v>1</v>
      </c>
      <c r="AA60" s="133" t="s">
        <v>619</v>
      </c>
      <c r="AB60" s="110" t="s">
        <v>620</v>
      </c>
      <c r="AC60" s="226"/>
    </row>
    <row r="61" spans="1:29" ht="30" customHeight="1" x14ac:dyDescent="0.2">
      <c r="A61" s="269"/>
      <c r="B61" s="238"/>
      <c r="C61" s="238"/>
      <c r="D61" s="233"/>
      <c r="E61" s="265"/>
      <c r="F61" s="266"/>
      <c r="G61" s="233"/>
      <c r="H61" s="267"/>
      <c r="I61" s="233"/>
      <c r="J61" s="233"/>
      <c r="K61" s="233"/>
      <c r="L61" s="258"/>
      <c r="M61" s="233"/>
      <c r="N61" s="233"/>
      <c r="O61" s="57" t="s">
        <v>218</v>
      </c>
      <c r="P61" s="56">
        <v>4</v>
      </c>
      <c r="Q61" s="56">
        <v>4</v>
      </c>
      <c r="R61" s="56">
        <v>1</v>
      </c>
      <c r="S61" s="142">
        <f t="shared" si="0"/>
        <v>0.25</v>
      </c>
      <c r="T61" s="238"/>
      <c r="U61" s="236"/>
      <c r="V61" s="238"/>
      <c r="W61" s="272"/>
      <c r="X61" s="255"/>
      <c r="Y61" s="257"/>
      <c r="Z61" s="171">
        <v>13</v>
      </c>
      <c r="AA61" s="133" t="s">
        <v>619</v>
      </c>
      <c r="AB61" s="133" t="s">
        <v>623</v>
      </c>
      <c r="AC61" s="226"/>
    </row>
    <row r="62" spans="1:29" ht="30" customHeight="1" x14ac:dyDescent="0.2">
      <c r="A62" s="269"/>
      <c r="B62" s="238"/>
      <c r="C62" s="238"/>
      <c r="D62" s="233"/>
      <c r="E62" s="265"/>
      <c r="F62" s="266"/>
      <c r="G62" s="233"/>
      <c r="H62" s="267"/>
      <c r="I62" s="233"/>
      <c r="J62" s="233"/>
      <c r="K62" s="233"/>
      <c r="L62" s="258"/>
      <c r="M62" s="233"/>
      <c r="N62" s="233"/>
      <c r="O62" s="57" t="s">
        <v>280</v>
      </c>
      <c r="P62" s="56">
        <v>0</v>
      </c>
      <c r="Q62" s="56">
        <v>1</v>
      </c>
      <c r="R62" s="56">
        <v>0.25</v>
      </c>
      <c r="S62" s="142">
        <f t="shared" si="0"/>
        <v>0.25</v>
      </c>
      <c r="T62" s="238"/>
      <c r="U62" s="236"/>
      <c r="V62" s="238"/>
      <c r="W62" s="272"/>
      <c r="X62" s="255"/>
      <c r="Y62" s="257"/>
      <c r="Z62" s="171">
        <v>4</v>
      </c>
      <c r="AA62" s="133" t="s">
        <v>619</v>
      </c>
      <c r="AB62" s="133" t="s">
        <v>623</v>
      </c>
      <c r="AC62" s="226"/>
    </row>
    <row r="63" spans="1:29" ht="30" customHeight="1" x14ac:dyDescent="0.2">
      <c r="A63" s="269"/>
      <c r="B63" s="238"/>
      <c r="C63" s="238"/>
      <c r="D63" s="233"/>
      <c r="E63" s="265"/>
      <c r="F63" s="266"/>
      <c r="G63" s="233"/>
      <c r="H63" s="267"/>
      <c r="I63" s="233"/>
      <c r="J63" s="233"/>
      <c r="K63" s="233"/>
      <c r="L63" s="258"/>
      <c r="M63" s="233"/>
      <c r="N63" s="233"/>
      <c r="O63" s="57" t="s">
        <v>399</v>
      </c>
      <c r="P63" s="56">
        <v>0</v>
      </c>
      <c r="Q63" s="56">
        <v>1</v>
      </c>
      <c r="R63" s="56">
        <v>0.2</v>
      </c>
      <c r="S63" s="142">
        <f t="shared" si="0"/>
        <v>0.2</v>
      </c>
      <c r="T63" s="238"/>
      <c r="U63" s="236"/>
      <c r="V63" s="238"/>
      <c r="W63" s="272"/>
      <c r="X63" s="255"/>
      <c r="Y63" s="257"/>
      <c r="Z63" s="171">
        <v>87</v>
      </c>
      <c r="AA63" s="133" t="s">
        <v>619</v>
      </c>
      <c r="AB63" s="110" t="s">
        <v>620</v>
      </c>
      <c r="AC63" s="226"/>
    </row>
    <row r="64" spans="1:29" ht="30" customHeight="1" x14ac:dyDescent="0.2">
      <c r="A64" s="269"/>
      <c r="B64" s="238"/>
      <c r="C64" s="238"/>
      <c r="D64" s="233"/>
      <c r="E64" s="265"/>
      <c r="F64" s="266"/>
      <c r="G64" s="233"/>
      <c r="H64" s="267"/>
      <c r="I64" s="233"/>
      <c r="J64" s="233"/>
      <c r="K64" s="233"/>
      <c r="L64" s="258"/>
      <c r="M64" s="233"/>
      <c r="N64" s="233"/>
      <c r="O64" s="57" t="s">
        <v>56</v>
      </c>
      <c r="P64" s="56">
        <v>1</v>
      </c>
      <c r="Q64" s="56">
        <v>1</v>
      </c>
      <c r="R64" s="56">
        <v>0</v>
      </c>
      <c r="S64" s="142">
        <f t="shared" si="0"/>
        <v>0</v>
      </c>
      <c r="T64" s="238"/>
      <c r="U64" s="236"/>
      <c r="V64" s="238"/>
      <c r="W64" s="272"/>
      <c r="X64" s="255"/>
      <c r="Y64" s="257"/>
      <c r="Z64" s="171">
        <v>0</v>
      </c>
      <c r="AA64" s="133" t="s">
        <v>619</v>
      </c>
      <c r="AB64" s="110" t="s">
        <v>620</v>
      </c>
      <c r="AC64" s="226"/>
    </row>
    <row r="65" spans="1:29" ht="30" customHeight="1" x14ac:dyDescent="0.2">
      <c r="A65" s="269"/>
      <c r="B65" s="238"/>
      <c r="C65" s="238"/>
      <c r="D65" s="233"/>
      <c r="E65" s="265"/>
      <c r="F65" s="266"/>
      <c r="G65" s="233"/>
      <c r="H65" s="267"/>
      <c r="I65" s="233"/>
      <c r="J65" s="233"/>
      <c r="K65" s="233"/>
      <c r="L65" s="258"/>
      <c r="M65" s="233"/>
      <c r="N65" s="233"/>
      <c r="O65" s="90" t="s">
        <v>112</v>
      </c>
      <c r="P65" s="56">
        <v>2</v>
      </c>
      <c r="Q65" s="56">
        <v>2</v>
      </c>
      <c r="R65" s="56">
        <v>1</v>
      </c>
      <c r="S65" s="142">
        <f t="shared" si="0"/>
        <v>0.5</v>
      </c>
      <c r="T65" s="238"/>
      <c r="U65" s="236"/>
      <c r="V65" s="238"/>
      <c r="W65" s="272"/>
      <c r="X65" s="255"/>
      <c r="Y65" s="257"/>
      <c r="Z65" s="171">
        <v>67</v>
      </c>
      <c r="AA65" s="133" t="s">
        <v>619</v>
      </c>
      <c r="AB65" s="133" t="s">
        <v>623</v>
      </c>
      <c r="AC65" s="226"/>
    </row>
    <row r="66" spans="1:29" ht="30" customHeight="1" x14ac:dyDescent="0.2">
      <c r="A66" s="269"/>
      <c r="B66" s="238"/>
      <c r="C66" s="238"/>
      <c r="D66" s="233"/>
      <c r="E66" s="265"/>
      <c r="F66" s="266"/>
      <c r="G66" s="233"/>
      <c r="H66" s="267"/>
      <c r="I66" s="233"/>
      <c r="J66" s="233"/>
      <c r="K66" s="233"/>
      <c r="L66" s="258"/>
      <c r="M66" s="233"/>
      <c r="N66" s="233"/>
      <c r="O66" s="90" t="s">
        <v>400</v>
      </c>
      <c r="P66" s="56">
        <v>1</v>
      </c>
      <c r="Q66" s="56">
        <v>1</v>
      </c>
      <c r="R66" s="56">
        <v>0.25</v>
      </c>
      <c r="S66" s="142">
        <f t="shared" si="0"/>
        <v>0.25</v>
      </c>
      <c r="T66" s="238"/>
      <c r="U66" s="236"/>
      <c r="V66" s="238"/>
      <c r="W66" s="272"/>
      <c r="X66" s="255"/>
      <c r="Y66" s="257"/>
      <c r="Z66" s="171">
        <v>1</v>
      </c>
      <c r="AA66" s="133" t="s">
        <v>619</v>
      </c>
      <c r="AB66" s="133" t="s">
        <v>623</v>
      </c>
      <c r="AC66" s="226"/>
    </row>
    <row r="67" spans="1:29" ht="42.75" customHeight="1" x14ac:dyDescent="0.2">
      <c r="A67" s="244" t="s">
        <v>83</v>
      </c>
      <c r="B67" s="246" t="s">
        <v>27</v>
      </c>
      <c r="C67" s="246" t="s">
        <v>28</v>
      </c>
      <c r="D67" s="240" t="s">
        <v>103</v>
      </c>
      <c r="E67" s="240" t="s">
        <v>104</v>
      </c>
      <c r="F67" s="240">
        <v>0.2</v>
      </c>
      <c r="G67" s="240" t="s">
        <v>105</v>
      </c>
      <c r="H67" s="242" t="s">
        <v>113</v>
      </c>
      <c r="I67" s="240" t="s">
        <v>114</v>
      </c>
      <c r="J67" s="240">
        <v>1</v>
      </c>
      <c r="K67" s="271">
        <v>10000</v>
      </c>
      <c r="L67" s="258"/>
      <c r="M67" s="233"/>
      <c r="N67" s="233"/>
      <c r="O67" s="57" t="s">
        <v>401</v>
      </c>
      <c r="P67" s="56">
        <v>50</v>
      </c>
      <c r="Q67" s="56">
        <v>30</v>
      </c>
      <c r="R67" s="56">
        <v>6</v>
      </c>
      <c r="S67" s="142">
        <f t="shared" si="0"/>
        <v>0.2</v>
      </c>
      <c r="T67" s="268" t="s">
        <v>113</v>
      </c>
      <c r="U67" s="235" t="s">
        <v>552</v>
      </c>
      <c r="V67" s="238" t="s">
        <v>571</v>
      </c>
      <c r="W67" s="272">
        <f>155788791+120425139</f>
        <v>276213930</v>
      </c>
      <c r="X67" s="255">
        <v>65756633</v>
      </c>
      <c r="Y67" s="257">
        <f>X67/W67</f>
        <v>0.23806414470117421</v>
      </c>
      <c r="Z67" s="171">
        <v>198</v>
      </c>
      <c r="AA67" s="133" t="s">
        <v>619</v>
      </c>
      <c r="AB67" s="110" t="s">
        <v>620</v>
      </c>
      <c r="AC67" s="226"/>
    </row>
    <row r="68" spans="1:29" ht="45" customHeight="1" x14ac:dyDescent="0.2">
      <c r="A68" s="244"/>
      <c r="B68" s="246"/>
      <c r="C68" s="246"/>
      <c r="D68" s="240"/>
      <c r="E68" s="240"/>
      <c r="F68" s="240"/>
      <c r="G68" s="240"/>
      <c r="H68" s="242"/>
      <c r="I68" s="240"/>
      <c r="J68" s="240"/>
      <c r="K68" s="271"/>
      <c r="L68" s="258"/>
      <c r="M68" s="233"/>
      <c r="N68" s="233"/>
      <c r="O68" s="52" t="s">
        <v>402</v>
      </c>
      <c r="P68" s="56">
        <v>50</v>
      </c>
      <c r="Q68" s="56">
        <v>30</v>
      </c>
      <c r="R68" s="56">
        <v>6</v>
      </c>
      <c r="S68" s="142">
        <f t="shared" si="0"/>
        <v>0.2</v>
      </c>
      <c r="T68" s="238"/>
      <c r="U68" s="236"/>
      <c r="V68" s="238"/>
      <c r="W68" s="272"/>
      <c r="X68" s="255"/>
      <c r="Y68" s="257"/>
      <c r="Z68" s="171">
        <v>113</v>
      </c>
      <c r="AA68" s="133" t="s">
        <v>619</v>
      </c>
      <c r="AB68" s="110" t="s">
        <v>620</v>
      </c>
      <c r="AC68" s="226"/>
    </row>
    <row r="69" spans="1:29" ht="57" customHeight="1" x14ac:dyDescent="0.2">
      <c r="A69" s="244"/>
      <c r="B69" s="246"/>
      <c r="C69" s="246"/>
      <c r="D69" s="240"/>
      <c r="E69" s="240"/>
      <c r="F69" s="240"/>
      <c r="G69" s="240"/>
      <c r="H69" s="242"/>
      <c r="I69" s="240"/>
      <c r="J69" s="240"/>
      <c r="K69" s="271"/>
      <c r="L69" s="258"/>
      <c r="M69" s="233"/>
      <c r="N69" s="233"/>
      <c r="O69" s="52" t="s">
        <v>403</v>
      </c>
      <c r="P69" s="56">
        <v>50</v>
      </c>
      <c r="Q69" s="56">
        <v>20</v>
      </c>
      <c r="R69" s="56">
        <v>5</v>
      </c>
      <c r="S69" s="142">
        <f t="shared" si="0"/>
        <v>0.25</v>
      </c>
      <c r="T69" s="238"/>
      <c r="U69" s="236"/>
      <c r="V69" s="238"/>
      <c r="W69" s="272"/>
      <c r="X69" s="255"/>
      <c r="Y69" s="257"/>
      <c r="Z69" s="171">
        <v>109</v>
      </c>
      <c r="AA69" s="133" t="s">
        <v>619</v>
      </c>
      <c r="AB69" s="133" t="s">
        <v>623</v>
      </c>
      <c r="AC69" s="226"/>
    </row>
    <row r="70" spans="1:29" ht="45" customHeight="1" x14ac:dyDescent="0.2">
      <c r="A70" s="244"/>
      <c r="B70" s="246"/>
      <c r="C70" s="246"/>
      <c r="D70" s="240"/>
      <c r="E70" s="240"/>
      <c r="F70" s="240"/>
      <c r="G70" s="240"/>
      <c r="H70" s="242"/>
      <c r="I70" s="240"/>
      <c r="J70" s="240"/>
      <c r="K70" s="271"/>
      <c r="L70" s="258"/>
      <c r="M70" s="233"/>
      <c r="N70" s="233"/>
      <c r="O70" s="52" t="s">
        <v>404</v>
      </c>
      <c r="P70" s="56">
        <v>11</v>
      </c>
      <c r="Q70" s="56">
        <v>11</v>
      </c>
      <c r="R70" s="56">
        <v>1</v>
      </c>
      <c r="S70" s="142">
        <f t="shared" si="0"/>
        <v>9.0909090909090912E-2</v>
      </c>
      <c r="T70" s="238"/>
      <c r="U70" s="236"/>
      <c r="V70" s="238"/>
      <c r="W70" s="272"/>
      <c r="X70" s="255"/>
      <c r="Y70" s="257"/>
      <c r="Z70" s="171">
        <v>20</v>
      </c>
      <c r="AA70" s="133" t="s">
        <v>619</v>
      </c>
      <c r="AB70" s="110" t="s">
        <v>620</v>
      </c>
      <c r="AC70" s="226"/>
    </row>
    <row r="71" spans="1:29" ht="46.5" customHeight="1" x14ac:dyDescent="0.2">
      <c r="A71" s="244"/>
      <c r="B71" s="246"/>
      <c r="C71" s="246"/>
      <c r="D71" s="240"/>
      <c r="E71" s="240"/>
      <c r="F71" s="240"/>
      <c r="G71" s="240"/>
      <c r="H71" s="242"/>
      <c r="I71" s="240"/>
      <c r="J71" s="240"/>
      <c r="K71" s="271"/>
      <c r="L71" s="258"/>
      <c r="M71" s="233"/>
      <c r="N71" s="233"/>
      <c r="O71" s="57" t="s">
        <v>281</v>
      </c>
      <c r="P71" s="56">
        <v>11</v>
      </c>
      <c r="Q71" s="56">
        <v>22</v>
      </c>
      <c r="R71" s="56">
        <v>2</v>
      </c>
      <c r="S71" s="142">
        <f t="shared" si="0"/>
        <v>9.0909090909090912E-2</v>
      </c>
      <c r="T71" s="238"/>
      <c r="U71" s="236"/>
      <c r="V71" s="238"/>
      <c r="W71" s="272"/>
      <c r="X71" s="255"/>
      <c r="Y71" s="257"/>
      <c r="Z71" s="171">
        <v>60</v>
      </c>
      <c r="AA71" s="133" t="s">
        <v>619</v>
      </c>
      <c r="AB71" s="110" t="s">
        <v>620</v>
      </c>
      <c r="AC71" s="226"/>
    </row>
    <row r="72" spans="1:29" ht="65.25" customHeight="1" x14ac:dyDescent="0.2">
      <c r="A72" s="244"/>
      <c r="B72" s="246"/>
      <c r="C72" s="246"/>
      <c r="D72" s="240"/>
      <c r="E72" s="240"/>
      <c r="F72" s="240"/>
      <c r="G72" s="240"/>
      <c r="H72" s="242"/>
      <c r="I72" s="240"/>
      <c r="J72" s="240"/>
      <c r="K72" s="271"/>
      <c r="L72" s="258"/>
      <c r="M72" s="233"/>
      <c r="N72" s="233"/>
      <c r="O72" s="57" t="s">
        <v>500</v>
      </c>
      <c r="P72" s="56">
        <v>1</v>
      </c>
      <c r="Q72" s="56">
        <v>4</v>
      </c>
      <c r="R72" s="56">
        <v>0</v>
      </c>
      <c r="S72" s="142">
        <f t="shared" si="0"/>
        <v>0</v>
      </c>
      <c r="T72" s="238"/>
      <c r="U72" s="236"/>
      <c r="V72" s="238"/>
      <c r="W72" s="272"/>
      <c r="X72" s="255"/>
      <c r="Y72" s="257"/>
      <c r="Z72" s="171">
        <v>0</v>
      </c>
      <c r="AA72" s="133" t="s">
        <v>619</v>
      </c>
      <c r="AB72" s="110" t="s">
        <v>620</v>
      </c>
      <c r="AC72" s="226"/>
    </row>
    <row r="73" spans="1:29" ht="35.15" customHeight="1" x14ac:dyDescent="0.2">
      <c r="A73" s="244"/>
      <c r="B73" s="246"/>
      <c r="C73" s="246"/>
      <c r="D73" s="240"/>
      <c r="E73" s="240"/>
      <c r="F73" s="240"/>
      <c r="G73" s="240"/>
      <c r="H73" s="242"/>
      <c r="I73" s="240"/>
      <c r="J73" s="240"/>
      <c r="K73" s="271"/>
      <c r="L73" s="258"/>
      <c r="M73" s="233"/>
      <c r="N73" s="233"/>
      <c r="O73" s="90" t="s">
        <v>232</v>
      </c>
      <c r="P73" s="56">
        <v>4</v>
      </c>
      <c r="Q73" s="56">
        <v>4</v>
      </c>
      <c r="R73" s="56">
        <v>0</v>
      </c>
      <c r="S73" s="142">
        <f t="shared" si="0"/>
        <v>0</v>
      </c>
      <c r="T73" s="238"/>
      <c r="U73" s="236"/>
      <c r="V73" s="238"/>
      <c r="W73" s="272"/>
      <c r="X73" s="255"/>
      <c r="Y73" s="257"/>
      <c r="Z73" s="171">
        <v>0</v>
      </c>
      <c r="AA73" s="133" t="s">
        <v>619</v>
      </c>
      <c r="AB73" s="110" t="s">
        <v>620</v>
      </c>
      <c r="AC73" s="226"/>
    </row>
    <row r="74" spans="1:29" ht="46.5" customHeight="1" x14ac:dyDescent="0.2">
      <c r="A74" s="244"/>
      <c r="B74" s="246"/>
      <c r="C74" s="246"/>
      <c r="D74" s="240"/>
      <c r="E74" s="240"/>
      <c r="F74" s="240"/>
      <c r="G74" s="240"/>
      <c r="H74" s="242"/>
      <c r="I74" s="240"/>
      <c r="J74" s="240"/>
      <c r="K74" s="271"/>
      <c r="L74" s="258"/>
      <c r="M74" s="233"/>
      <c r="N74" s="233"/>
      <c r="O74" s="57" t="s">
        <v>405</v>
      </c>
      <c r="P74" s="56">
        <v>50</v>
      </c>
      <c r="Q74" s="25">
        <v>1</v>
      </c>
      <c r="R74" s="25">
        <v>0.25</v>
      </c>
      <c r="S74" s="142">
        <f t="shared" si="0"/>
        <v>0.25</v>
      </c>
      <c r="T74" s="238"/>
      <c r="U74" s="236"/>
      <c r="V74" s="238"/>
      <c r="W74" s="272"/>
      <c r="X74" s="255"/>
      <c r="Y74" s="257"/>
      <c r="Z74" s="171">
        <v>16</v>
      </c>
      <c r="AA74" s="133" t="s">
        <v>619</v>
      </c>
      <c r="AB74" s="133" t="s">
        <v>623</v>
      </c>
      <c r="AC74" s="226"/>
    </row>
    <row r="75" spans="1:29" ht="35.15" customHeight="1" x14ac:dyDescent="0.2">
      <c r="A75" s="244"/>
      <c r="B75" s="246"/>
      <c r="C75" s="246"/>
      <c r="D75" s="240"/>
      <c r="E75" s="240"/>
      <c r="F75" s="240"/>
      <c r="G75" s="240"/>
      <c r="H75" s="242"/>
      <c r="I75" s="240"/>
      <c r="J75" s="240"/>
      <c r="K75" s="271"/>
      <c r="L75" s="258"/>
      <c r="M75" s="233"/>
      <c r="N75" s="233"/>
      <c r="O75" s="57" t="s">
        <v>406</v>
      </c>
      <c r="P75" s="56">
        <v>0</v>
      </c>
      <c r="Q75" s="25">
        <v>1</v>
      </c>
      <c r="R75" s="25">
        <v>0</v>
      </c>
      <c r="S75" s="142">
        <f t="shared" si="0"/>
        <v>0</v>
      </c>
      <c r="T75" s="238"/>
      <c r="U75" s="236"/>
      <c r="V75" s="238"/>
      <c r="W75" s="272"/>
      <c r="X75" s="255"/>
      <c r="Y75" s="257"/>
      <c r="Z75" s="171">
        <v>0</v>
      </c>
      <c r="AA75" s="133" t="s">
        <v>619</v>
      </c>
      <c r="AB75" s="110" t="s">
        <v>620</v>
      </c>
      <c r="AC75" s="226"/>
    </row>
    <row r="76" spans="1:29" ht="35.15" customHeight="1" x14ac:dyDescent="0.2">
      <c r="A76" s="244"/>
      <c r="B76" s="246"/>
      <c r="C76" s="246"/>
      <c r="D76" s="240"/>
      <c r="E76" s="240"/>
      <c r="F76" s="240"/>
      <c r="G76" s="240"/>
      <c r="H76" s="242"/>
      <c r="I76" s="240"/>
      <c r="J76" s="240"/>
      <c r="K76" s="271"/>
      <c r="L76" s="258"/>
      <c r="M76" s="233"/>
      <c r="N76" s="233"/>
      <c r="O76" s="57" t="s">
        <v>233</v>
      </c>
      <c r="P76" s="56">
        <v>4</v>
      </c>
      <c r="Q76" s="56">
        <v>4</v>
      </c>
      <c r="R76" s="56">
        <v>1</v>
      </c>
      <c r="S76" s="142">
        <f t="shared" si="0"/>
        <v>0.25</v>
      </c>
      <c r="T76" s="238"/>
      <c r="U76" s="236"/>
      <c r="V76" s="238"/>
      <c r="W76" s="272"/>
      <c r="X76" s="255"/>
      <c r="Y76" s="257"/>
      <c r="Z76" s="171">
        <v>9</v>
      </c>
      <c r="AA76" s="133" t="s">
        <v>619</v>
      </c>
      <c r="AB76" s="133" t="s">
        <v>623</v>
      </c>
      <c r="AC76" s="226"/>
    </row>
    <row r="77" spans="1:29" ht="60" customHeight="1" x14ac:dyDescent="0.2">
      <c r="A77" s="244"/>
      <c r="B77" s="246"/>
      <c r="C77" s="246"/>
      <c r="D77" s="240"/>
      <c r="E77" s="240"/>
      <c r="F77" s="240"/>
      <c r="G77" s="240"/>
      <c r="H77" s="242"/>
      <c r="I77" s="240"/>
      <c r="J77" s="240"/>
      <c r="K77" s="271"/>
      <c r="L77" s="258"/>
      <c r="M77" s="233"/>
      <c r="N77" s="233"/>
      <c r="O77" s="57" t="s">
        <v>378</v>
      </c>
      <c r="P77" s="56">
        <v>4</v>
      </c>
      <c r="Q77" s="56">
        <v>8</v>
      </c>
      <c r="R77" s="56">
        <v>2</v>
      </c>
      <c r="S77" s="142">
        <f t="shared" ref="S77:S140" si="1">R77/Q77</f>
        <v>0.25</v>
      </c>
      <c r="T77" s="238"/>
      <c r="U77" s="236"/>
      <c r="V77" s="238"/>
      <c r="W77" s="272"/>
      <c r="X77" s="255"/>
      <c r="Y77" s="257"/>
      <c r="Z77" s="171">
        <v>68</v>
      </c>
      <c r="AA77" s="133" t="s">
        <v>619</v>
      </c>
      <c r="AB77" s="133" t="s">
        <v>623</v>
      </c>
      <c r="AC77" s="226"/>
    </row>
    <row r="78" spans="1:29" ht="35.15" customHeight="1" x14ac:dyDescent="0.2">
      <c r="A78" s="244"/>
      <c r="B78" s="246"/>
      <c r="C78" s="246"/>
      <c r="D78" s="240"/>
      <c r="E78" s="240"/>
      <c r="F78" s="240"/>
      <c r="G78" s="240"/>
      <c r="H78" s="242"/>
      <c r="I78" s="240"/>
      <c r="J78" s="240"/>
      <c r="K78" s="271"/>
      <c r="L78" s="258"/>
      <c r="M78" s="233"/>
      <c r="N78" s="233"/>
      <c r="O78" s="57" t="s">
        <v>407</v>
      </c>
      <c r="P78" s="56">
        <v>11</v>
      </c>
      <c r="Q78" s="56">
        <v>22</v>
      </c>
      <c r="R78" s="56">
        <v>1</v>
      </c>
      <c r="S78" s="142">
        <f t="shared" si="1"/>
        <v>4.5454545454545456E-2</v>
      </c>
      <c r="T78" s="238"/>
      <c r="U78" s="236"/>
      <c r="V78" s="238"/>
      <c r="W78" s="272"/>
      <c r="X78" s="255"/>
      <c r="Y78" s="257"/>
      <c r="Z78" s="171">
        <v>20</v>
      </c>
      <c r="AA78" s="133" t="s">
        <v>619</v>
      </c>
      <c r="AB78" s="110" t="s">
        <v>620</v>
      </c>
      <c r="AC78" s="226"/>
    </row>
    <row r="79" spans="1:29" ht="82.5" customHeight="1" x14ac:dyDescent="0.2">
      <c r="A79" s="244"/>
      <c r="B79" s="246"/>
      <c r="C79" s="246"/>
      <c r="D79" s="240"/>
      <c r="E79" s="240"/>
      <c r="F79" s="240"/>
      <c r="G79" s="240"/>
      <c r="H79" s="242"/>
      <c r="I79" s="240"/>
      <c r="J79" s="240"/>
      <c r="K79" s="271"/>
      <c r="L79" s="258"/>
      <c r="M79" s="233"/>
      <c r="N79" s="233"/>
      <c r="O79" s="57" t="s">
        <v>254</v>
      </c>
      <c r="P79" s="56">
        <v>3</v>
      </c>
      <c r="Q79" s="56">
        <v>2</v>
      </c>
      <c r="R79" s="56">
        <v>0</v>
      </c>
      <c r="S79" s="142">
        <f t="shared" si="1"/>
        <v>0</v>
      </c>
      <c r="T79" s="238"/>
      <c r="U79" s="236"/>
      <c r="V79" s="238"/>
      <c r="W79" s="272"/>
      <c r="X79" s="255"/>
      <c r="Y79" s="257"/>
      <c r="Z79" s="171">
        <v>0</v>
      </c>
      <c r="AA79" s="133" t="s">
        <v>619</v>
      </c>
      <c r="AB79" s="110" t="s">
        <v>620</v>
      </c>
      <c r="AC79" s="226"/>
    </row>
    <row r="80" spans="1:29" ht="35.15" customHeight="1" x14ac:dyDescent="0.2">
      <c r="A80" s="244"/>
      <c r="B80" s="246"/>
      <c r="C80" s="246"/>
      <c r="D80" s="240"/>
      <c r="E80" s="240"/>
      <c r="F80" s="240"/>
      <c r="G80" s="240"/>
      <c r="H80" s="242"/>
      <c r="I80" s="240"/>
      <c r="J80" s="240"/>
      <c r="K80" s="271"/>
      <c r="L80" s="258"/>
      <c r="M80" s="233"/>
      <c r="N80" s="233"/>
      <c r="O80" s="57" t="s">
        <v>57</v>
      </c>
      <c r="P80" s="56">
        <v>1</v>
      </c>
      <c r="Q80" s="56">
        <v>2</v>
      </c>
      <c r="R80" s="56">
        <v>1</v>
      </c>
      <c r="S80" s="142">
        <f t="shared" si="1"/>
        <v>0.5</v>
      </c>
      <c r="T80" s="238"/>
      <c r="U80" s="236"/>
      <c r="V80" s="238"/>
      <c r="W80" s="272"/>
      <c r="X80" s="255"/>
      <c r="Y80" s="257"/>
      <c r="Z80" s="171">
        <v>4</v>
      </c>
      <c r="AA80" s="133" t="s">
        <v>619</v>
      </c>
      <c r="AB80" s="133" t="s">
        <v>623</v>
      </c>
      <c r="AC80" s="226"/>
    </row>
    <row r="81" spans="1:29" ht="35.15" customHeight="1" x14ac:dyDescent="0.2">
      <c r="A81" s="244"/>
      <c r="B81" s="246"/>
      <c r="C81" s="246"/>
      <c r="D81" s="240"/>
      <c r="E81" s="240"/>
      <c r="F81" s="240"/>
      <c r="G81" s="240"/>
      <c r="H81" s="242"/>
      <c r="I81" s="240"/>
      <c r="J81" s="240"/>
      <c r="K81" s="271"/>
      <c r="L81" s="258"/>
      <c r="M81" s="233"/>
      <c r="N81" s="233"/>
      <c r="O81" s="57" t="s">
        <v>379</v>
      </c>
      <c r="P81" s="56">
        <v>1</v>
      </c>
      <c r="Q81" s="56">
        <v>1</v>
      </c>
      <c r="R81" s="56">
        <v>0</v>
      </c>
      <c r="S81" s="142">
        <f t="shared" si="1"/>
        <v>0</v>
      </c>
      <c r="T81" s="238"/>
      <c r="U81" s="236"/>
      <c r="V81" s="238"/>
      <c r="W81" s="272"/>
      <c r="X81" s="255"/>
      <c r="Y81" s="257"/>
      <c r="Z81" s="171">
        <v>0</v>
      </c>
      <c r="AA81" s="133" t="s">
        <v>619</v>
      </c>
      <c r="AB81" s="110" t="s">
        <v>620</v>
      </c>
      <c r="AC81" s="226"/>
    </row>
    <row r="82" spans="1:29" ht="35.15" customHeight="1" x14ac:dyDescent="0.2">
      <c r="A82" s="244"/>
      <c r="B82" s="246"/>
      <c r="C82" s="246"/>
      <c r="D82" s="240"/>
      <c r="E82" s="240"/>
      <c r="F82" s="240"/>
      <c r="G82" s="240"/>
      <c r="H82" s="242"/>
      <c r="I82" s="240"/>
      <c r="J82" s="240"/>
      <c r="K82" s="271"/>
      <c r="L82" s="258"/>
      <c r="M82" s="233"/>
      <c r="N82" s="233"/>
      <c r="O82" s="90" t="s">
        <v>234</v>
      </c>
      <c r="P82" s="56">
        <v>1</v>
      </c>
      <c r="Q82" s="56">
        <v>1</v>
      </c>
      <c r="R82" s="56">
        <v>0</v>
      </c>
      <c r="S82" s="142">
        <f t="shared" si="1"/>
        <v>0</v>
      </c>
      <c r="T82" s="238"/>
      <c r="U82" s="236"/>
      <c r="V82" s="238"/>
      <c r="W82" s="272"/>
      <c r="X82" s="255"/>
      <c r="Y82" s="257"/>
      <c r="Z82" s="171">
        <v>0</v>
      </c>
      <c r="AA82" s="133" t="s">
        <v>619</v>
      </c>
      <c r="AB82" s="110" t="s">
        <v>620</v>
      </c>
      <c r="AC82" s="226"/>
    </row>
    <row r="83" spans="1:29" ht="35.15" customHeight="1" x14ac:dyDescent="0.2">
      <c r="A83" s="244"/>
      <c r="B83" s="246"/>
      <c r="C83" s="246"/>
      <c r="D83" s="240"/>
      <c r="E83" s="240"/>
      <c r="F83" s="240"/>
      <c r="G83" s="240"/>
      <c r="H83" s="242"/>
      <c r="I83" s="240"/>
      <c r="J83" s="240"/>
      <c r="K83" s="271"/>
      <c r="L83" s="258"/>
      <c r="M83" s="233"/>
      <c r="N83" s="233"/>
      <c r="O83" s="90" t="s">
        <v>235</v>
      </c>
      <c r="P83" s="56">
        <v>1</v>
      </c>
      <c r="Q83" s="56">
        <v>1</v>
      </c>
      <c r="R83" s="56">
        <v>0</v>
      </c>
      <c r="S83" s="142">
        <f t="shared" si="1"/>
        <v>0</v>
      </c>
      <c r="T83" s="238"/>
      <c r="U83" s="236"/>
      <c r="V83" s="238"/>
      <c r="W83" s="272"/>
      <c r="X83" s="255"/>
      <c r="Y83" s="257"/>
      <c r="Z83" s="171">
        <v>0</v>
      </c>
      <c r="AA83" s="133" t="s">
        <v>619</v>
      </c>
      <c r="AB83" s="110" t="s">
        <v>620</v>
      </c>
      <c r="AC83" s="226"/>
    </row>
    <row r="84" spans="1:29" ht="35.15" customHeight="1" x14ac:dyDescent="0.2">
      <c r="A84" s="244" t="s">
        <v>83</v>
      </c>
      <c r="B84" s="246" t="s">
        <v>27</v>
      </c>
      <c r="C84" s="246" t="s">
        <v>96</v>
      </c>
      <c r="D84" s="233" t="s">
        <v>115</v>
      </c>
      <c r="E84" s="240" t="s">
        <v>29</v>
      </c>
      <c r="F84" s="240">
        <v>4000</v>
      </c>
      <c r="G84" s="240" t="s">
        <v>116</v>
      </c>
      <c r="H84" s="242" t="s">
        <v>117</v>
      </c>
      <c r="I84" s="240" t="s">
        <v>118</v>
      </c>
      <c r="J84" s="240">
        <v>1</v>
      </c>
      <c r="K84" s="240">
        <v>1</v>
      </c>
      <c r="L84" s="258">
        <v>2020630010128</v>
      </c>
      <c r="M84" s="233" t="s">
        <v>58</v>
      </c>
      <c r="N84" s="233" t="s">
        <v>119</v>
      </c>
      <c r="O84" s="52" t="s">
        <v>408</v>
      </c>
      <c r="P84" s="54">
        <v>0</v>
      </c>
      <c r="Q84" s="54">
        <v>4</v>
      </c>
      <c r="R84" s="54">
        <v>1</v>
      </c>
      <c r="S84" s="142">
        <f t="shared" si="1"/>
        <v>0.25</v>
      </c>
      <c r="T84" s="268" t="s">
        <v>117</v>
      </c>
      <c r="U84" s="235" t="s">
        <v>553</v>
      </c>
      <c r="V84" s="238" t="s">
        <v>570</v>
      </c>
      <c r="W84" s="193">
        <v>64000000</v>
      </c>
      <c r="X84" s="192">
        <v>0</v>
      </c>
      <c r="Y84" s="191">
        <f>X84/W84</f>
        <v>0</v>
      </c>
      <c r="Z84" s="169">
        <v>46</v>
      </c>
      <c r="AA84" s="133" t="s">
        <v>619</v>
      </c>
      <c r="AB84" s="133" t="s">
        <v>623</v>
      </c>
      <c r="AC84" s="226" t="s">
        <v>87</v>
      </c>
    </row>
    <row r="85" spans="1:29" ht="35.15" customHeight="1" x14ac:dyDescent="0.2">
      <c r="A85" s="244"/>
      <c r="B85" s="246"/>
      <c r="C85" s="246"/>
      <c r="D85" s="233"/>
      <c r="E85" s="240"/>
      <c r="F85" s="240"/>
      <c r="G85" s="240"/>
      <c r="H85" s="242"/>
      <c r="I85" s="240"/>
      <c r="J85" s="240"/>
      <c r="K85" s="240"/>
      <c r="L85" s="258"/>
      <c r="M85" s="233"/>
      <c r="N85" s="233"/>
      <c r="O85" s="52" t="s">
        <v>282</v>
      </c>
      <c r="P85" s="54">
        <v>1</v>
      </c>
      <c r="Q85" s="27">
        <v>1</v>
      </c>
      <c r="R85" s="27">
        <v>0</v>
      </c>
      <c r="S85" s="142">
        <f t="shared" si="1"/>
        <v>0</v>
      </c>
      <c r="T85" s="268"/>
      <c r="U85" s="235"/>
      <c r="V85" s="238"/>
      <c r="W85" s="193"/>
      <c r="X85" s="192"/>
      <c r="Y85" s="191"/>
      <c r="Z85" s="169">
        <v>0</v>
      </c>
      <c r="AA85" s="133" t="s">
        <v>619</v>
      </c>
      <c r="AB85" s="110" t="s">
        <v>620</v>
      </c>
      <c r="AC85" s="226"/>
    </row>
    <row r="86" spans="1:29" ht="35.15" customHeight="1" x14ac:dyDescent="0.2">
      <c r="A86" s="244"/>
      <c r="B86" s="246"/>
      <c r="C86" s="246"/>
      <c r="D86" s="233"/>
      <c r="E86" s="240"/>
      <c r="F86" s="240"/>
      <c r="G86" s="240"/>
      <c r="H86" s="242"/>
      <c r="I86" s="240"/>
      <c r="J86" s="240"/>
      <c r="K86" s="240"/>
      <c r="L86" s="258"/>
      <c r="M86" s="233"/>
      <c r="N86" s="233"/>
      <c r="O86" s="52" t="s">
        <v>59</v>
      </c>
      <c r="P86" s="54">
        <v>4</v>
      </c>
      <c r="Q86" s="54">
        <v>4</v>
      </c>
      <c r="R86" s="54">
        <v>1</v>
      </c>
      <c r="S86" s="142">
        <f t="shared" si="1"/>
        <v>0.25</v>
      </c>
      <c r="T86" s="238"/>
      <c r="U86" s="236"/>
      <c r="V86" s="238"/>
      <c r="W86" s="193"/>
      <c r="X86" s="192"/>
      <c r="Y86" s="191"/>
      <c r="Z86" s="169">
        <v>15</v>
      </c>
      <c r="AA86" s="133" t="s">
        <v>619</v>
      </c>
      <c r="AB86" s="133" t="s">
        <v>623</v>
      </c>
      <c r="AC86" s="226"/>
    </row>
    <row r="87" spans="1:29" ht="35.15" customHeight="1" x14ac:dyDescent="0.2">
      <c r="A87" s="244"/>
      <c r="B87" s="246"/>
      <c r="C87" s="246"/>
      <c r="D87" s="233"/>
      <c r="E87" s="240"/>
      <c r="F87" s="240"/>
      <c r="G87" s="240"/>
      <c r="H87" s="242"/>
      <c r="I87" s="240"/>
      <c r="J87" s="240"/>
      <c r="K87" s="240"/>
      <c r="L87" s="258"/>
      <c r="M87" s="233"/>
      <c r="N87" s="233"/>
      <c r="O87" s="52" t="s">
        <v>283</v>
      </c>
      <c r="P87" s="54">
        <v>0</v>
      </c>
      <c r="Q87" s="54">
        <v>1</v>
      </c>
      <c r="R87" s="54">
        <v>0</v>
      </c>
      <c r="S87" s="142">
        <f t="shared" si="1"/>
        <v>0</v>
      </c>
      <c r="T87" s="238"/>
      <c r="U87" s="236"/>
      <c r="V87" s="238"/>
      <c r="W87" s="193"/>
      <c r="X87" s="192"/>
      <c r="Y87" s="191"/>
      <c r="Z87" s="169">
        <v>0</v>
      </c>
      <c r="AA87" s="133" t="s">
        <v>619</v>
      </c>
      <c r="AB87" s="110" t="s">
        <v>620</v>
      </c>
      <c r="AC87" s="226"/>
    </row>
    <row r="88" spans="1:29" ht="35.15" customHeight="1" x14ac:dyDescent="0.2">
      <c r="A88" s="69" t="s">
        <v>83</v>
      </c>
      <c r="B88" s="233" t="s">
        <v>27</v>
      </c>
      <c r="C88" s="233" t="s">
        <v>33</v>
      </c>
      <c r="D88" s="233" t="s">
        <v>120</v>
      </c>
      <c r="E88" s="233" t="s">
        <v>29</v>
      </c>
      <c r="F88" s="266">
        <v>0.1</v>
      </c>
      <c r="G88" s="233" t="s">
        <v>121</v>
      </c>
      <c r="H88" s="233" t="s">
        <v>122</v>
      </c>
      <c r="I88" s="233" t="s">
        <v>123</v>
      </c>
      <c r="J88" s="233">
        <v>0</v>
      </c>
      <c r="K88" s="233">
        <v>1</v>
      </c>
      <c r="L88" s="258"/>
      <c r="M88" s="233"/>
      <c r="N88" s="233"/>
      <c r="O88" s="57" t="s">
        <v>409</v>
      </c>
      <c r="P88" s="56">
        <v>0</v>
      </c>
      <c r="Q88" s="56">
        <v>1</v>
      </c>
      <c r="R88" s="56">
        <v>0</v>
      </c>
      <c r="S88" s="142">
        <f t="shared" si="1"/>
        <v>0</v>
      </c>
      <c r="T88" s="268" t="s">
        <v>122</v>
      </c>
      <c r="U88" s="235" t="s">
        <v>554</v>
      </c>
      <c r="V88" s="238" t="s">
        <v>570</v>
      </c>
      <c r="W88" s="193">
        <v>30000000</v>
      </c>
      <c r="X88" s="192">
        <v>0</v>
      </c>
      <c r="Y88" s="191">
        <f>X88/W88</f>
        <v>0</v>
      </c>
      <c r="Z88" s="169">
        <v>0</v>
      </c>
      <c r="AA88" s="133" t="s">
        <v>619</v>
      </c>
      <c r="AB88" s="110" t="s">
        <v>620</v>
      </c>
      <c r="AC88" s="226"/>
    </row>
    <row r="89" spans="1:29" ht="35.15" customHeight="1" x14ac:dyDescent="0.2">
      <c r="A89" s="69"/>
      <c r="B89" s="233"/>
      <c r="C89" s="233"/>
      <c r="D89" s="233"/>
      <c r="E89" s="233"/>
      <c r="F89" s="266"/>
      <c r="G89" s="233"/>
      <c r="H89" s="233"/>
      <c r="I89" s="233"/>
      <c r="J89" s="233"/>
      <c r="K89" s="233"/>
      <c r="L89" s="258"/>
      <c r="M89" s="233"/>
      <c r="N89" s="233"/>
      <c r="O89" s="57" t="s">
        <v>410</v>
      </c>
      <c r="P89" s="56">
        <v>5</v>
      </c>
      <c r="Q89" s="56">
        <v>11</v>
      </c>
      <c r="R89" s="56">
        <v>0</v>
      </c>
      <c r="S89" s="142">
        <f t="shared" si="1"/>
        <v>0</v>
      </c>
      <c r="T89" s="268"/>
      <c r="U89" s="235"/>
      <c r="V89" s="238"/>
      <c r="W89" s="193"/>
      <c r="X89" s="192"/>
      <c r="Y89" s="191"/>
      <c r="Z89" s="169">
        <v>0</v>
      </c>
      <c r="AA89" s="133" t="s">
        <v>619</v>
      </c>
      <c r="AB89" s="110" t="s">
        <v>620</v>
      </c>
      <c r="AC89" s="226"/>
    </row>
    <row r="90" spans="1:29" ht="35.15" customHeight="1" x14ac:dyDescent="0.2">
      <c r="A90" s="69"/>
      <c r="B90" s="233"/>
      <c r="C90" s="233"/>
      <c r="D90" s="233"/>
      <c r="E90" s="233"/>
      <c r="F90" s="266"/>
      <c r="G90" s="233"/>
      <c r="H90" s="233"/>
      <c r="I90" s="233"/>
      <c r="J90" s="233"/>
      <c r="K90" s="233"/>
      <c r="L90" s="258"/>
      <c r="M90" s="233"/>
      <c r="N90" s="233"/>
      <c r="O90" s="57" t="s">
        <v>284</v>
      </c>
      <c r="P90" s="56">
        <v>0</v>
      </c>
      <c r="Q90" s="56">
        <v>11</v>
      </c>
      <c r="R90" s="56">
        <v>4</v>
      </c>
      <c r="S90" s="142">
        <f t="shared" si="1"/>
        <v>0.36363636363636365</v>
      </c>
      <c r="T90" s="268"/>
      <c r="U90" s="235"/>
      <c r="V90" s="238"/>
      <c r="W90" s="193"/>
      <c r="X90" s="192"/>
      <c r="Y90" s="191"/>
      <c r="Z90" s="169">
        <v>117</v>
      </c>
      <c r="AA90" s="133" t="s">
        <v>619</v>
      </c>
      <c r="AB90" s="133" t="s">
        <v>623</v>
      </c>
      <c r="AC90" s="226"/>
    </row>
    <row r="91" spans="1:29" ht="35.15" customHeight="1" x14ac:dyDescent="0.2">
      <c r="A91" s="244" t="s">
        <v>83</v>
      </c>
      <c r="B91" s="246" t="s">
        <v>95</v>
      </c>
      <c r="C91" s="246" t="s">
        <v>96</v>
      </c>
      <c r="D91" s="240" t="s">
        <v>124</v>
      </c>
      <c r="E91" s="240" t="s">
        <v>29</v>
      </c>
      <c r="F91" s="240">
        <v>4000</v>
      </c>
      <c r="G91" s="240" t="s">
        <v>125</v>
      </c>
      <c r="H91" s="242" t="s">
        <v>126</v>
      </c>
      <c r="I91" s="240" t="s">
        <v>127</v>
      </c>
      <c r="J91" s="240">
        <v>2</v>
      </c>
      <c r="K91" s="240">
        <v>2</v>
      </c>
      <c r="L91" s="258"/>
      <c r="M91" s="233"/>
      <c r="N91" s="233"/>
      <c r="O91" s="52" t="s">
        <v>411</v>
      </c>
      <c r="P91" s="56">
        <v>1</v>
      </c>
      <c r="Q91" s="25">
        <v>1</v>
      </c>
      <c r="R91" s="25">
        <v>0.1</v>
      </c>
      <c r="S91" s="142">
        <f t="shared" si="1"/>
        <v>0.1</v>
      </c>
      <c r="T91" s="268" t="s">
        <v>126</v>
      </c>
      <c r="U91" s="235" t="s">
        <v>555</v>
      </c>
      <c r="V91" s="238" t="s">
        <v>570</v>
      </c>
      <c r="W91" s="193">
        <v>10000000</v>
      </c>
      <c r="X91" s="192">
        <v>0</v>
      </c>
      <c r="Y91" s="191">
        <f>X91/W91</f>
        <v>0</v>
      </c>
      <c r="Z91" s="169">
        <v>11</v>
      </c>
      <c r="AA91" s="133" t="s">
        <v>619</v>
      </c>
      <c r="AB91" s="110" t="s">
        <v>620</v>
      </c>
      <c r="AC91" s="226"/>
    </row>
    <row r="92" spans="1:29" ht="35.15" customHeight="1" x14ac:dyDescent="0.2">
      <c r="A92" s="244"/>
      <c r="B92" s="246"/>
      <c r="C92" s="246"/>
      <c r="D92" s="240"/>
      <c r="E92" s="240"/>
      <c r="F92" s="240"/>
      <c r="G92" s="240"/>
      <c r="H92" s="242"/>
      <c r="I92" s="240"/>
      <c r="J92" s="240"/>
      <c r="K92" s="240"/>
      <c r="L92" s="258"/>
      <c r="M92" s="233"/>
      <c r="N92" s="233"/>
      <c r="O92" s="52" t="s">
        <v>215</v>
      </c>
      <c r="P92" s="56">
        <v>1</v>
      </c>
      <c r="Q92" s="56">
        <v>1</v>
      </c>
      <c r="R92" s="56">
        <v>0</v>
      </c>
      <c r="S92" s="142">
        <f t="shared" si="1"/>
        <v>0</v>
      </c>
      <c r="T92" s="238"/>
      <c r="U92" s="236"/>
      <c r="V92" s="238"/>
      <c r="W92" s="193"/>
      <c r="X92" s="192"/>
      <c r="Y92" s="191"/>
      <c r="Z92" s="169">
        <v>0</v>
      </c>
      <c r="AA92" s="133" t="s">
        <v>619</v>
      </c>
      <c r="AB92" s="110" t="s">
        <v>620</v>
      </c>
      <c r="AC92" s="226"/>
    </row>
    <row r="93" spans="1:29" ht="35.15" customHeight="1" x14ac:dyDescent="0.2">
      <c r="A93" s="244"/>
      <c r="B93" s="246"/>
      <c r="C93" s="246"/>
      <c r="D93" s="240"/>
      <c r="E93" s="240"/>
      <c r="F93" s="240"/>
      <c r="G93" s="240"/>
      <c r="H93" s="242"/>
      <c r="I93" s="240"/>
      <c r="J93" s="240"/>
      <c r="K93" s="240"/>
      <c r="L93" s="258"/>
      <c r="M93" s="233"/>
      <c r="N93" s="233"/>
      <c r="O93" s="52" t="s">
        <v>412</v>
      </c>
      <c r="P93" s="56">
        <v>0</v>
      </c>
      <c r="Q93" s="56">
        <v>11</v>
      </c>
      <c r="R93" s="56">
        <v>0</v>
      </c>
      <c r="S93" s="142">
        <f t="shared" si="1"/>
        <v>0</v>
      </c>
      <c r="T93" s="238"/>
      <c r="U93" s="236"/>
      <c r="V93" s="238"/>
      <c r="W93" s="193"/>
      <c r="X93" s="192"/>
      <c r="Y93" s="191"/>
      <c r="Z93" s="169">
        <v>0</v>
      </c>
      <c r="AA93" s="133" t="s">
        <v>619</v>
      </c>
      <c r="AB93" s="110" t="s">
        <v>620</v>
      </c>
      <c r="AC93" s="226"/>
    </row>
    <row r="94" spans="1:29" ht="91.5" customHeight="1" x14ac:dyDescent="0.2">
      <c r="A94" s="244" t="s">
        <v>83</v>
      </c>
      <c r="B94" s="246" t="s">
        <v>27</v>
      </c>
      <c r="C94" s="246" t="s">
        <v>96</v>
      </c>
      <c r="D94" s="233" t="s">
        <v>115</v>
      </c>
      <c r="E94" s="240" t="s">
        <v>29</v>
      </c>
      <c r="F94" s="240">
        <v>4000</v>
      </c>
      <c r="G94" s="240" t="s">
        <v>116</v>
      </c>
      <c r="H94" s="242" t="s">
        <v>128</v>
      </c>
      <c r="I94" s="240" t="s">
        <v>129</v>
      </c>
      <c r="J94" s="240">
        <v>900</v>
      </c>
      <c r="K94" s="240">
        <v>2000</v>
      </c>
      <c r="L94" s="258"/>
      <c r="M94" s="233"/>
      <c r="N94" s="233"/>
      <c r="O94" s="57" t="s">
        <v>413</v>
      </c>
      <c r="P94" s="56">
        <v>40</v>
      </c>
      <c r="Q94" s="56">
        <v>35</v>
      </c>
      <c r="R94" s="56">
        <v>4</v>
      </c>
      <c r="S94" s="142">
        <f t="shared" si="1"/>
        <v>0.11428571428571428</v>
      </c>
      <c r="T94" s="268" t="s">
        <v>128</v>
      </c>
      <c r="U94" s="235" t="s">
        <v>556</v>
      </c>
      <c r="V94" s="238" t="s">
        <v>571</v>
      </c>
      <c r="W94" s="193">
        <v>366746121</v>
      </c>
      <c r="X94" s="192">
        <v>61381000</v>
      </c>
      <c r="Y94" s="191">
        <f>X94/W94</f>
        <v>0.16736646002589894</v>
      </c>
      <c r="Z94" s="169">
        <v>258</v>
      </c>
      <c r="AA94" s="133" t="s">
        <v>619</v>
      </c>
      <c r="AB94" s="110" t="s">
        <v>620</v>
      </c>
      <c r="AC94" s="226"/>
    </row>
    <row r="95" spans="1:29" ht="93" customHeight="1" x14ac:dyDescent="0.2">
      <c r="A95" s="244"/>
      <c r="B95" s="246"/>
      <c r="C95" s="246"/>
      <c r="D95" s="233"/>
      <c r="E95" s="240"/>
      <c r="F95" s="240"/>
      <c r="G95" s="240"/>
      <c r="H95" s="242"/>
      <c r="I95" s="240"/>
      <c r="J95" s="240"/>
      <c r="K95" s="240"/>
      <c r="L95" s="258"/>
      <c r="M95" s="233"/>
      <c r="N95" s="233"/>
      <c r="O95" s="57" t="s">
        <v>414</v>
      </c>
      <c r="P95" s="56">
        <v>40</v>
      </c>
      <c r="Q95" s="56">
        <v>35</v>
      </c>
      <c r="R95" s="56">
        <v>7</v>
      </c>
      <c r="S95" s="142">
        <f t="shared" si="1"/>
        <v>0.2</v>
      </c>
      <c r="T95" s="268"/>
      <c r="U95" s="235"/>
      <c r="V95" s="238"/>
      <c r="W95" s="193"/>
      <c r="X95" s="192"/>
      <c r="Y95" s="191"/>
      <c r="Z95" s="169">
        <v>244</v>
      </c>
      <c r="AA95" s="133" t="s">
        <v>619</v>
      </c>
      <c r="AB95" s="110" t="s">
        <v>620</v>
      </c>
      <c r="AC95" s="226"/>
    </row>
    <row r="96" spans="1:29" ht="60" customHeight="1" x14ac:dyDescent="0.2">
      <c r="A96" s="244"/>
      <c r="B96" s="246"/>
      <c r="C96" s="246"/>
      <c r="D96" s="233"/>
      <c r="E96" s="240"/>
      <c r="F96" s="240"/>
      <c r="G96" s="240"/>
      <c r="H96" s="242"/>
      <c r="I96" s="240"/>
      <c r="J96" s="240"/>
      <c r="K96" s="240"/>
      <c r="L96" s="258"/>
      <c r="M96" s="233"/>
      <c r="N96" s="233"/>
      <c r="O96" s="57" t="s">
        <v>214</v>
      </c>
      <c r="P96" s="56">
        <v>2</v>
      </c>
      <c r="Q96" s="56">
        <v>4</v>
      </c>
      <c r="R96" s="56">
        <v>2</v>
      </c>
      <c r="S96" s="142">
        <f t="shared" si="1"/>
        <v>0.5</v>
      </c>
      <c r="T96" s="238"/>
      <c r="U96" s="236"/>
      <c r="V96" s="238"/>
      <c r="W96" s="193"/>
      <c r="X96" s="192"/>
      <c r="Y96" s="191"/>
      <c r="Z96" s="169">
        <v>21</v>
      </c>
      <c r="AA96" s="133" t="s">
        <v>619</v>
      </c>
      <c r="AB96" s="133" t="s">
        <v>623</v>
      </c>
      <c r="AC96" s="226"/>
    </row>
    <row r="97" spans="1:29" ht="60" customHeight="1" x14ac:dyDescent="0.2">
      <c r="A97" s="244"/>
      <c r="B97" s="246"/>
      <c r="C97" s="246"/>
      <c r="D97" s="233"/>
      <c r="E97" s="240"/>
      <c r="F97" s="240"/>
      <c r="G97" s="240"/>
      <c r="H97" s="242"/>
      <c r="I97" s="240"/>
      <c r="J97" s="240"/>
      <c r="K97" s="240"/>
      <c r="L97" s="258"/>
      <c r="M97" s="233"/>
      <c r="N97" s="233"/>
      <c r="O97" s="57" t="s">
        <v>501</v>
      </c>
      <c r="P97" s="56">
        <v>1</v>
      </c>
      <c r="Q97" s="56">
        <v>5</v>
      </c>
      <c r="R97" s="56">
        <v>0</v>
      </c>
      <c r="S97" s="142">
        <f t="shared" si="1"/>
        <v>0</v>
      </c>
      <c r="T97" s="238"/>
      <c r="U97" s="236"/>
      <c r="V97" s="238"/>
      <c r="W97" s="193"/>
      <c r="X97" s="192"/>
      <c r="Y97" s="191"/>
      <c r="Z97" s="169">
        <v>0</v>
      </c>
      <c r="AA97" s="133" t="s">
        <v>619</v>
      </c>
      <c r="AB97" s="110" t="s">
        <v>620</v>
      </c>
      <c r="AC97" s="226"/>
    </row>
    <row r="98" spans="1:29" ht="60" customHeight="1" x14ac:dyDescent="0.2">
      <c r="A98" s="244"/>
      <c r="B98" s="246"/>
      <c r="C98" s="246"/>
      <c r="D98" s="233"/>
      <c r="E98" s="240"/>
      <c r="F98" s="240"/>
      <c r="G98" s="240"/>
      <c r="H98" s="242"/>
      <c r="I98" s="240"/>
      <c r="J98" s="240"/>
      <c r="K98" s="240"/>
      <c r="L98" s="258"/>
      <c r="M98" s="233"/>
      <c r="N98" s="233"/>
      <c r="O98" s="57" t="s">
        <v>285</v>
      </c>
      <c r="P98" s="56">
        <v>0</v>
      </c>
      <c r="Q98" s="56">
        <v>4</v>
      </c>
      <c r="R98" s="56">
        <v>2</v>
      </c>
      <c r="S98" s="142">
        <f t="shared" si="1"/>
        <v>0.5</v>
      </c>
      <c r="T98" s="238"/>
      <c r="U98" s="236"/>
      <c r="V98" s="238"/>
      <c r="W98" s="193"/>
      <c r="X98" s="192"/>
      <c r="Y98" s="191"/>
      <c r="Z98" s="169">
        <v>27</v>
      </c>
      <c r="AA98" s="133" t="s">
        <v>619</v>
      </c>
      <c r="AB98" s="133" t="s">
        <v>623</v>
      </c>
      <c r="AC98" s="226"/>
    </row>
    <row r="99" spans="1:29" ht="84" customHeight="1" x14ac:dyDescent="0.2">
      <c r="A99" s="244"/>
      <c r="B99" s="246"/>
      <c r="C99" s="246"/>
      <c r="D99" s="233"/>
      <c r="E99" s="240"/>
      <c r="F99" s="240"/>
      <c r="G99" s="240"/>
      <c r="H99" s="242"/>
      <c r="I99" s="240"/>
      <c r="J99" s="240"/>
      <c r="K99" s="240"/>
      <c r="L99" s="258"/>
      <c r="M99" s="233"/>
      <c r="N99" s="233"/>
      <c r="O99" s="57" t="s">
        <v>236</v>
      </c>
      <c r="P99" s="56">
        <v>4</v>
      </c>
      <c r="Q99" s="56">
        <v>4</v>
      </c>
      <c r="R99" s="56">
        <v>1</v>
      </c>
      <c r="S99" s="142">
        <f t="shared" si="1"/>
        <v>0.25</v>
      </c>
      <c r="T99" s="238"/>
      <c r="U99" s="236"/>
      <c r="V99" s="238"/>
      <c r="W99" s="193"/>
      <c r="X99" s="192"/>
      <c r="Y99" s="191"/>
      <c r="Z99" s="169">
        <v>258</v>
      </c>
      <c r="AA99" s="133" t="s">
        <v>619</v>
      </c>
      <c r="AB99" s="133" t="s">
        <v>623</v>
      </c>
      <c r="AC99" s="226"/>
    </row>
    <row r="100" spans="1:29" ht="67.5" customHeight="1" x14ac:dyDescent="0.2">
      <c r="A100" s="244"/>
      <c r="B100" s="246"/>
      <c r="C100" s="246"/>
      <c r="D100" s="233"/>
      <c r="E100" s="240"/>
      <c r="F100" s="240"/>
      <c r="G100" s="240"/>
      <c r="H100" s="242"/>
      <c r="I100" s="240"/>
      <c r="J100" s="240"/>
      <c r="K100" s="240"/>
      <c r="L100" s="258"/>
      <c r="M100" s="233"/>
      <c r="N100" s="233"/>
      <c r="O100" s="57" t="s">
        <v>415</v>
      </c>
      <c r="P100" s="56">
        <v>0</v>
      </c>
      <c r="Q100" s="56">
        <v>35</v>
      </c>
      <c r="R100" s="56">
        <v>5</v>
      </c>
      <c r="S100" s="142">
        <f t="shared" si="1"/>
        <v>0.14285714285714285</v>
      </c>
      <c r="T100" s="238"/>
      <c r="U100" s="236"/>
      <c r="V100" s="238"/>
      <c r="W100" s="193"/>
      <c r="X100" s="192"/>
      <c r="Y100" s="191"/>
      <c r="Z100" s="169">
        <v>470</v>
      </c>
      <c r="AA100" s="133" t="s">
        <v>619</v>
      </c>
      <c r="AB100" s="110" t="s">
        <v>620</v>
      </c>
      <c r="AC100" s="226"/>
    </row>
    <row r="101" spans="1:29" ht="90" customHeight="1" x14ac:dyDescent="0.2">
      <c r="A101" s="244"/>
      <c r="B101" s="246"/>
      <c r="C101" s="246"/>
      <c r="D101" s="233"/>
      <c r="E101" s="240"/>
      <c r="F101" s="240"/>
      <c r="G101" s="240"/>
      <c r="H101" s="242"/>
      <c r="I101" s="240"/>
      <c r="J101" s="240"/>
      <c r="K101" s="240"/>
      <c r="L101" s="258"/>
      <c r="M101" s="233"/>
      <c r="N101" s="233"/>
      <c r="O101" s="57" t="s">
        <v>416</v>
      </c>
      <c r="P101" s="56">
        <v>2</v>
      </c>
      <c r="Q101" s="56">
        <v>3</v>
      </c>
      <c r="R101" s="56">
        <v>1</v>
      </c>
      <c r="S101" s="142">
        <f t="shared" si="1"/>
        <v>0.33333333333333331</v>
      </c>
      <c r="T101" s="238"/>
      <c r="U101" s="236"/>
      <c r="V101" s="238"/>
      <c r="W101" s="193"/>
      <c r="X101" s="192"/>
      <c r="Y101" s="191"/>
      <c r="Z101" s="169">
        <v>500</v>
      </c>
      <c r="AA101" s="133" t="s">
        <v>619</v>
      </c>
      <c r="AB101" s="133" t="s">
        <v>623</v>
      </c>
      <c r="AC101" s="226"/>
    </row>
    <row r="102" spans="1:29" ht="60" customHeight="1" x14ac:dyDescent="0.2">
      <c r="A102" s="244"/>
      <c r="B102" s="246"/>
      <c r="C102" s="246"/>
      <c r="D102" s="233"/>
      <c r="E102" s="240"/>
      <c r="F102" s="240"/>
      <c r="G102" s="240"/>
      <c r="H102" s="242"/>
      <c r="I102" s="240"/>
      <c r="J102" s="240"/>
      <c r="K102" s="240"/>
      <c r="L102" s="258"/>
      <c r="M102" s="233"/>
      <c r="N102" s="233"/>
      <c r="O102" s="57" t="s">
        <v>262</v>
      </c>
      <c r="P102" s="56">
        <v>50</v>
      </c>
      <c r="Q102" s="25">
        <v>1</v>
      </c>
      <c r="R102" s="25">
        <v>0.25</v>
      </c>
      <c r="S102" s="142">
        <f t="shared" si="1"/>
        <v>0.25</v>
      </c>
      <c r="T102" s="238"/>
      <c r="U102" s="236"/>
      <c r="V102" s="238"/>
      <c r="W102" s="193"/>
      <c r="X102" s="192"/>
      <c r="Y102" s="191"/>
      <c r="Z102" s="169">
        <v>17</v>
      </c>
      <c r="AA102" s="133" t="s">
        <v>619</v>
      </c>
      <c r="AB102" s="133" t="s">
        <v>623</v>
      </c>
      <c r="AC102" s="226"/>
    </row>
    <row r="103" spans="1:29" ht="60" customHeight="1" x14ac:dyDescent="0.2">
      <c r="A103" s="244"/>
      <c r="B103" s="246"/>
      <c r="C103" s="246"/>
      <c r="D103" s="233"/>
      <c r="E103" s="240"/>
      <c r="F103" s="240"/>
      <c r="G103" s="240"/>
      <c r="H103" s="242"/>
      <c r="I103" s="240"/>
      <c r="J103" s="240"/>
      <c r="K103" s="240"/>
      <c r="L103" s="258"/>
      <c r="M103" s="233"/>
      <c r="N103" s="233"/>
      <c r="O103" s="57" t="s">
        <v>386</v>
      </c>
      <c r="P103" s="56">
        <v>0</v>
      </c>
      <c r="Q103" s="25">
        <v>1</v>
      </c>
      <c r="R103" s="25">
        <v>0.25</v>
      </c>
      <c r="S103" s="142">
        <f t="shared" si="1"/>
        <v>0.25</v>
      </c>
      <c r="T103" s="238"/>
      <c r="U103" s="236"/>
      <c r="V103" s="238"/>
      <c r="W103" s="193"/>
      <c r="X103" s="192"/>
      <c r="Y103" s="191"/>
      <c r="Z103" s="169">
        <v>28</v>
      </c>
      <c r="AA103" s="133" t="s">
        <v>619</v>
      </c>
      <c r="AB103" s="133" t="s">
        <v>623</v>
      </c>
      <c r="AC103" s="226"/>
    </row>
    <row r="104" spans="1:29" ht="60" customHeight="1" x14ac:dyDescent="0.2">
      <c r="A104" s="244"/>
      <c r="B104" s="246"/>
      <c r="C104" s="246"/>
      <c r="D104" s="233"/>
      <c r="E104" s="240"/>
      <c r="F104" s="240"/>
      <c r="G104" s="240"/>
      <c r="H104" s="242"/>
      <c r="I104" s="240"/>
      <c r="J104" s="240"/>
      <c r="K104" s="240"/>
      <c r="L104" s="258"/>
      <c r="M104" s="233"/>
      <c r="N104" s="233"/>
      <c r="O104" s="57" t="s">
        <v>286</v>
      </c>
      <c r="P104" s="56">
        <v>0</v>
      </c>
      <c r="Q104" s="56">
        <v>4</v>
      </c>
      <c r="R104" s="56">
        <v>0</v>
      </c>
      <c r="S104" s="142">
        <f t="shared" si="1"/>
        <v>0</v>
      </c>
      <c r="T104" s="238"/>
      <c r="U104" s="236"/>
      <c r="V104" s="238"/>
      <c r="W104" s="193"/>
      <c r="X104" s="192"/>
      <c r="Y104" s="191"/>
      <c r="Z104" s="169">
        <v>0</v>
      </c>
      <c r="AA104" s="133" t="s">
        <v>619</v>
      </c>
      <c r="AB104" s="110" t="s">
        <v>620</v>
      </c>
      <c r="AC104" s="226"/>
    </row>
    <row r="105" spans="1:29" ht="60" customHeight="1" x14ac:dyDescent="0.2">
      <c r="A105" s="244"/>
      <c r="B105" s="246"/>
      <c r="C105" s="246"/>
      <c r="D105" s="233"/>
      <c r="E105" s="240"/>
      <c r="F105" s="240"/>
      <c r="G105" s="240"/>
      <c r="H105" s="242"/>
      <c r="I105" s="240"/>
      <c r="J105" s="240"/>
      <c r="K105" s="240"/>
      <c r="L105" s="258"/>
      <c r="M105" s="233"/>
      <c r="N105" s="233"/>
      <c r="O105" s="57" t="s">
        <v>287</v>
      </c>
      <c r="P105" s="56">
        <v>0</v>
      </c>
      <c r="Q105" s="56">
        <v>1</v>
      </c>
      <c r="R105" s="56">
        <v>0.1</v>
      </c>
      <c r="S105" s="142">
        <f t="shared" si="1"/>
        <v>0.1</v>
      </c>
      <c r="T105" s="238"/>
      <c r="U105" s="236"/>
      <c r="V105" s="238"/>
      <c r="W105" s="193"/>
      <c r="X105" s="192"/>
      <c r="Y105" s="191"/>
      <c r="Z105" s="169">
        <v>1</v>
      </c>
      <c r="AA105" s="133" t="s">
        <v>619</v>
      </c>
      <c r="AB105" s="110" t="s">
        <v>620</v>
      </c>
      <c r="AC105" s="226"/>
    </row>
    <row r="106" spans="1:29" ht="60" customHeight="1" x14ac:dyDescent="0.2">
      <c r="A106" s="244"/>
      <c r="B106" s="246"/>
      <c r="C106" s="246"/>
      <c r="D106" s="233"/>
      <c r="E106" s="240"/>
      <c r="F106" s="240"/>
      <c r="G106" s="240"/>
      <c r="H106" s="242"/>
      <c r="I106" s="240"/>
      <c r="J106" s="240"/>
      <c r="K106" s="240"/>
      <c r="L106" s="258"/>
      <c r="M106" s="233"/>
      <c r="N106" s="233"/>
      <c r="O106" s="57" t="s">
        <v>60</v>
      </c>
      <c r="P106" s="56">
        <v>4</v>
      </c>
      <c r="Q106" s="56">
        <v>22</v>
      </c>
      <c r="R106" s="56">
        <v>4</v>
      </c>
      <c r="S106" s="142">
        <f t="shared" si="1"/>
        <v>0.18181818181818182</v>
      </c>
      <c r="T106" s="238"/>
      <c r="U106" s="236"/>
      <c r="V106" s="238"/>
      <c r="W106" s="193"/>
      <c r="X106" s="192"/>
      <c r="Y106" s="191"/>
      <c r="Z106" s="169">
        <v>196</v>
      </c>
      <c r="AA106" s="133" t="s">
        <v>619</v>
      </c>
      <c r="AB106" s="110" t="s">
        <v>620</v>
      </c>
      <c r="AC106" s="226"/>
    </row>
    <row r="107" spans="1:29" ht="60" customHeight="1" x14ac:dyDescent="0.2">
      <c r="A107" s="244"/>
      <c r="B107" s="246"/>
      <c r="C107" s="246"/>
      <c r="D107" s="233"/>
      <c r="E107" s="240"/>
      <c r="F107" s="240"/>
      <c r="G107" s="240"/>
      <c r="H107" s="242"/>
      <c r="I107" s="240"/>
      <c r="J107" s="240"/>
      <c r="K107" s="240"/>
      <c r="L107" s="258"/>
      <c r="M107" s="233"/>
      <c r="N107" s="233"/>
      <c r="O107" s="57" t="s">
        <v>514</v>
      </c>
      <c r="P107" s="56">
        <v>0</v>
      </c>
      <c r="Q107" s="25">
        <v>1</v>
      </c>
      <c r="R107" s="25">
        <v>0</v>
      </c>
      <c r="S107" s="142">
        <f t="shared" si="1"/>
        <v>0</v>
      </c>
      <c r="T107" s="238"/>
      <c r="U107" s="236"/>
      <c r="V107" s="238"/>
      <c r="W107" s="193"/>
      <c r="X107" s="192"/>
      <c r="Y107" s="191"/>
      <c r="Z107" s="169">
        <v>0</v>
      </c>
      <c r="AA107" s="133" t="s">
        <v>619</v>
      </c>
      <c r="AB107" s="110" t="s">
        <v>620</v>
      </c>
      <c r="AC107" s="226"/>
    </row>
    <row r="108" spans="1:29" ht="60" customHeight="1" x14ac:dyDescent="0.2">
      <c r="A108" s="244"/>
      <c r="B108" s="246"/>
      <c r="C108" s="246"/>
      <c r="D108" s="233"/>
      <c r="E108" s="240"/>
      <c r="F108" s="240"/>
      <c r="G108" s="240"/>
      <c r="H108" s="242"/>
      <c r="I108" s="240"/>
      <c r="J108" s="240"/>
      <c r="K108" s="240"/>
      <c r="L108" s="258"/>
      <c r="M108" s="233"/>
      <c r="N108" s="233"/>
      <c r="O108" s="98" t="s">
        <v>474</v>
      </c>
      <c r="P108" s="56">
        <v>0</v>
      </c>
      <c r="Q108" s="56">
        <v>11</v>
      </c>
      <c r="R108" s="56">
        <v>0</v>
      </c>
      <c r="S108" s="142">
        <f t="shared" si="1"/>
        <v>0</v>
      </c>
      <c r="T108" s="238"/>
      <c r="U108" s="236"/>
      <c r="V108" s="238"/>
      <c r="W108" s="193"/>
      <c r="X108" s="192"/>
      <c r="Y108" s="191"/>
      <c r="Z108" s="169">
        <v>0</v>
      </c>
      <c r="AA108" s="133" t="s">
        <v>619</v>
      </c>
      <c r="AB108" s="110" t="s">
        <v>620</v>
      </c>
      <c r="AC108" s="226"/>
    </row>
    <row r="109" spans="1:29" ht="60" customHeight="1" x14ac:dyDescent="0.2">
      <c r="A109" s="244"/>
      <c r="B109" s="246"/>
      <c r="C109" s="246"/>
      <c r="D109" s="233"/>
      <c r="E109" s="240"/>
      <c r="F109" s="240"/>
      <c r="G109" s="240"/>
      <c r="H109" s="242"/>
      <c r="I109" s="240"/>
      <c r="J109" s="240"/>
      <c r="K109" s="240"/>
      <c r="L109" s="258"/>
      <c r="M109" s="233"/>
      <c r="N109" s="233"/>
      <c r="O109" s="57" t="s">
        <v>221</v>
      </c>
      <c r="P109" s="56">
        <v>2</v>
      </c>
      <c r="Q109" s="56">
        <v>8</v>
      </c>
      <c r="R109" s="56">
        <v>0</v>
      </c>
      <c r="S109" s="142">
        <f t="shared" si="1"/>
        <v>0</v>
      </c>
      <c r="T109" s="238"/>
      <c r="U109" s="236"/>
      <c r="V109" s="238"/>
      <c r="W109" s="193"/>
      <c r="X109" s="192"/>
      <c r="Y109" s="191"/>
      <c r="Z109" s="169">
        <v>0</v>
      </c>
      <c r="AA109" s="133" t="s">
        <v>619</v>
      </c>
      <c r="AB109" s="110" t="s">
        <v>620</v>
      </c>
      <c r="AC109" s="226"/>
    </row>
    <row r="110" spans="1:29" ht="60" customHeight="1" x14ac:dyDescent="0.2">
      <c r="A110" s="244" t="s">
        <v>83</v>
      </c>
      <c r="B110" s="246" t="s">
        <v>27</v>
      </c>
      <c r="C110" s="246" t="s">
        <v>96</v>
      </c>
      <c r="D110" s="240" t="s">
        <v>115</v>
      </c>
      <c r="E110" s="240" t="s">
        <v>29</v>
      </c>
      <c r="F110" s="240">
        <v>4000</v>
      </c>
      <c r="G110" s="240" t="s">
        <v>116</v>
      </c>
      <c r="H110" s="242" t="s">
        <v>130</v>
      </c>
      <c r="I110" s="240" t="s">
        <v>131</v>
      </c>
      <c r="J110" s="240" t="s">
        <v>41</v>
      </c>
      <c r="K110" s="240">
        <v>1000</v>
      </c>
      <c r="L110" s="258">
        <v>2020630010130</v>
      </c>
      <c r="M110" s="233" t="s">
        <v>61</v>
      </c>
      <c r="N110" s="233" t="s">
        <v>237</v>
      </c>
      <c r="O110" s="52" t="s">
        <v>257</v>
      </c>
      <c r="P110" s="56">
        <v>6</v>
      </c>
      <c r="Q110" s="56">
        <v>11</v>
      </c>
      <c r="R110" s="56">
        <v>1</v>
      </c>
      <c r="S110" s="142">
        <f t="shared" si="1"/>
        <v>9.0909090909090912E-2</v>
      </c>
      <c r="T110" s="268" t="s">
        <v>130</v>
      </c>
      <c r="U110" s="235" t="s">
        <v>558</v>
      </c>
      <c r="V110" s="238" t="s">
        <v>572</v>
      </c>
      <c r="W110" s="193">
        <f>50788791+63335758</f>
        <v>114124549</v>
      </c>
      <c r="X110" s="192">
        <v>33332000</v>
      </c>
      <c r="Y110" s="191">
        <f>X110/W110</f>
        <v>0.29206687160708955</v>
      </c>
      <c r="Z110" s="169">
        <v>7</v>
      </c>
      <c r="AA110" s="133" t="s">
        <v>619</v>
      </c>
      <c r="AB110" s="109" t="s">
        <v>622</v>
      </c>
      <c r="AC110" s="226" t="s">
        <v>87</v>
      </c>
    </row>
    <row r="111" spans="1:29" ht="60" customHeight="1" x14ac:dyDescent="0.2">
      <c r="A111" s="244"/>
      <c r="B111" s="246"/>
      <c r="C111" s="246"/>
      <c r="D111" s="240"/>
      <c r="E111" s="240"/>
      <c r="F111" s="240"/>
      <c r="G111" s="240"/>
      <c r="H111" s="242"/>
      <c r="I111" s="240"/>
      <c r="J111" s="240"/>
      <c r="K111" s="240"/>
      <c r="L111" s="258"/>
      <c r="M111" s="233"/>
      <c r="N111" s="233"/>
      <c r="O111" s="57" t="s">
        <v>238</v>
      </c>
      <c r="P111" s="56">
        <v>5</v>
      </c>
      <c r="Q111" s="56">
        <v>11</v>
      </c>
      <c r="R111" s="56">
        <v>1</v>
      </c>
      <c r="S111" s="142">
        <f t="shared" si="1"/>
        <v>9.0909090909090912E-2</v>
      </c>
      <c r="T111" s="238"/>
      <c r="U111" s="236"/>
      <c r="V111" s="238"/>
      <c r="W111" s="193"/>
      <c r="X111" s="192"/>
      <c r="Y111" s="191"/>
      <c r="Z111" s="169">
        <v>856</v>
      </c>
      <c r="AA111" s="133" t="s">
        <v>619</v>
      </c>
      <c r="AB111" s="109" t="s">
        <v>622</v>
      </c>
      <c r="AC111" s="226"/>
    </row>
    <row r="112" spans="1:29" ht="112.5" customHeight="1" x14ac:dyDescent="0.2">
      <c r="A112" s="244"/>
      <c r="B112" s="246"/>
      <c r="C112" s="246"/>
      <c r="D112" s="240"/>
      <c r="E112" s="240"/>
      <c r="F112" s="240"/>
      <c r="G112" s="240"/>
      <c r="H112" s="242"/>
      <c r="I112" s="240"/>
      <c r="J112" s="240"/>
      <c r="K112" s="240"/>
      <c r="L112" s="258"/>
      <c r="M112" s="233"/>
      <c r="N112" s="233"/>
      <c r="O112" s="57" t="s">
        <v>288</v>
      </c>
      <c r="P112" s="56">
        <v>40</v>
      </c>
      <c r="Q112" s="56">
        <v>15</v>
      </c>
      <c r="R112" s="56">
        <v>4</v>
      </c>
      <c r="S112" s="142">
        <f t="shared" si="1"/>
        <v>0.26666666666666666</v>
      </c>
      <c r="T112" s="238"/>
      <c r="U112" s="236"/>
      <c r="V112" s="238"/>
      <c r="W112" s="193"/>
      <c r="X112" s="192"/>
      <c r="Y112" s="191"/>
      <c r="Z112" s="169">
        <v>117</v>
      </c>
      <c r="AA112" s="133" t="s">
        <v>619</v>
      </c>
      <c r="AB112" s="133" t="s">
        <v>623</v>
      </c>
      <c r="AC112" s="226"/>
    </row>
    <row r="113" spans="1:29" ht="64.5" customHeight="1" x14ac:dyDescent="0.2">
      <c r="A113" s="244"/>
      <c r="B113" s="246"/>
      <c r="C113" s="246"/>
      <c r="D113" s="240"/>
      <c r="E113" s="240"/>
      <c r="F113" s="240"/>
      <c r="G113" s="240"/>
      <c r="H113" s="242"/>
      <c r="I113" s="240"/>
      <c r="J113" s="240"/>
      <c r="K113" s="240"/>
      <c r="L113" s="258"/>
      <c r="M113" s="233"/>
      <c r="N113" s="233"/>
      <c r="O113" s="57" t="s">
        <v>289</v>
      </c>
      <c r="P113" s="56">
        <v>40</v>
      </c>
      <c r="Q113" s="56">
        <v>25</v>
      </c>
      <c r="R113" s="56">
        <v>1</v>
      </c>
      <c r="S113" s="142">
        <f t="shared" si="1"/>
        <v>0.04</v>
      </c>
      <c r="T113" s="238"/>
      <c r="U113" s="236"/>
      <c r="V113" s="238"/>
      <c r="W113" s="193"/>
      <c r="X113" s="192"/>
      <c r="Y113" s="191"/>
      <c r="Z113" s="169">
        <v>24</v>
      </c>
      <c r="AA113" s="133" t="s">
        <v>619</v>
      </c>
      <c r="AB113" s="109" t="s">
        <v>622</v>
      </c>
      <c r="AC113" s="226"/>
    </row>
    <row r="114" spans="1:29" ht="90" customHeight="1" x14ac:dyDescent="0.2">
      <c r="A114" s="244"/>
      <c r="B114" s="246"/>
      <c r="C114" s="246"/>
      <c r="D114" s="240"/>
      <c r="E114" s="240"/>
      <c r="F114" s="240"/>
      <c r="G114" s="240"/>
      <c r="H114" s="242"/>
      <c r="I114" s="240"/>
      <c r="J114" s="240"/>
      <c r="K114" s="240"/>
      <c r="L114" s="258"/>
      <c r="M114" s="233"/>
      <c r="N114" s="233"/>
      <c r="O114" s="57" t="s">
        <v>290</v>
      </c>
      <c r="P114" s="56">
        <v>40</v>
      </c>
      <c r="Q114" s="56">
        <v>25</v>
      </c>
      <c r="R114" s="56">
        <v>2</v>
      </c>
      <c r="S114" s="142">
        <f t="shared" si="1"/>
        <v>0.08</v>
      </c>
      <c r="T114" s="238"/>
      <c r="U114" s="236"/>
      <c r="V114" s="238"/>
      <c r="W114" s="193"/>
      <c r="X114" s="192"/>
      <c r="Y114" s="191"/>
      <c r="Z114" s="169">
        <v>58</v>
      </c>
      <c r="AA114" s="133" t="s">
        <v>619</v>
      </c>
      <c r="AB114" s="109" t="s">
        <v>622</v>
      </c>
      <c r="AC114" s="226"/>
    </row>
    <row r="115" spans="1:29" ht="60" customHeight="1" x14ac:dyDescent="0.2">
      <c r="A115" s="244"/>
      <c r="B115" s="246"/>
      <c r="C115" s="246"/>
      <c r="D115" s="240"/>
      <c r="E115" s="240"/>
      <c r="F115" s="240"/>
      <c r="G115" s="240"/>
      <c r="H115" s="242"/>
      <c r="I115" s="240"/>
      <c r="J115" s="240"/>
      <c r="K115" s="240"/>
      <c r="L115" s="258"/>
      <c r="M115" s="233"/>
      <c r="N115" s="233"/>
      <c r="O115" s="57" t="s">
        <v>502</v>
      </c>
      <c r="P115" s="56">
        <v>1</v>
      </c>
      <c r="Q115" s="56">
        <v>1</v>
      </c>
      <c r="R115" s="56">
        <v>0</v>
      </c>
      <c r="S115" s="142">
        <f t="shared" si="1"/>
        <v>0</v>
      </c>
      <c r="T115" s="238"/>
      <c r="U115" s="236"/>
      <c r="V115" s="238"/>
      <c r="W115" s="193"/>
      <c r="X115" s="192"/>
      <c r="Y115" s="191"/>
      <c r="Z115" s="169">
        <v>0</v>
      </c>
      <c r="AA115" s="133" t="s">
        <v>619</v>
      </c>
      <c r="AB115" s="109" t="s">
        <v>620</v>
      </c>
      <c r="AC115" s="226"/>
    </row>
    <row r="116" spans="1:29" ht="60" customHeight="1" x14ac:dyDescent="0.2">
      <c r="A116" s="244"/>
      <c r="B116" s="246"/>
      <c r="C116" s="246"/>
      <c r="D116" s="240"/>
      <c r="E116" s="240"/>
      <c r="F116" s="240"/>
      <c r="G116" s="240"/>
      <c r="H116" s="242"/>
      <c r="I116" s="240"/>
      <c r="J116" s="240"/>
      <c r="K116" s="240"/>
      <c r="L116" s="258"/>
      <c r="M116" s="233"/>
      <c r="N116" s="233"/>
      <c r="O116" s="57" t="s">
        <v>219</v>
      </c>
      <c r="P116" s="56">
        <v>2</v>
      </c>
      <c r="Q116" s="56">
        <v>2</v>
      </c>
      <c r="R116" s="56">
        <v>1</v>
      </c>
      <c r="S116" s="142">
        <f t="shared" si="1"/>
        <v>0.5</v>
      </c>
      <c r="T116" s="238"/>
      <c r="U116" s="236"/>
      <c r="V116" s="238"/>
      <c r="W116" s="193"/>
      <c r="X116" s="192"/>
      <c r="Y116" s="191"/>
      <c r="Z116" s="169">
        <v>1</v>
      </c>
      <c r="AA116" s="133" t="s">
        <v>619</v>
      </c>
      <c r="AB116" s="133" t="s">
        <v>623</v>
      </c>
      <c r="AC116" s="226"/>
    </row>
    <row r="117" spans="1:29" ht="84" customHeight="1" x14ac:dyDescent="0.2">
      <c r="A117" s="244"/>
      <c r="B117" s="246"/>
      <c r="C117" s="246"/>
      <c r="D117" s="240"/>
      <c r="E117" s="240"/>
      <c r="F117" s="240"/>
      <c r="G117" s="240"/>
      <c r="H117" s="242"/>
      <c r="I117" s="240"/>
      <c r="J117" s="240"/>
      <c r="K117" s="240"/>
      <c r="L117" s="258"/>
      <c r="M117" s="233"/>
      <c r="N117" s="233"/>
      <c r="O117" s="57" t="s">
        <v>380</v>
      </c>
      <c r="P117" s="56">
        <v>1</v>
      </c>
      <c r="Q117" s="56">
        <v>1</v>
      </c>
      <c r="R117" s="56">
        <v>0</v>
      </c>
      <c r="S117" s="142">
        <f t="shared" si="1"/>
        <v>0</v>
      </c>
      <c r="T117" s="238"/>
      <c r="U117" s="236"/>
      <c r="V117" s="238"/>
      <c r="W117" s="193"/>
      <c r="X117" s="192"/>
      <c r="Y117" s="191"/>
      <c r="Z117" s="169">
        <v>0</v>
      </c>
      <c r="AA117" s="133" t="s">
        <v>619</v>
      </c>
      <c r="AB117" s="109" t="s">
        <v>620</v>
      </c>
      <c r="AC117" s="226"/>
    </row>
    <row r="118" spans="1:29" ht="60" customHeight="1" x14ac:dyDescent="0.2">
      <c r="A118" s="244"/>
      <c r="B118" s="246"/>
      <c r="C118" s="246"/>
      <c r="D118" s="240"/>
      <c r="E118" s="240"/>
      <c r="F118" s="240"/>
      <c r="G118" s="240"/>
      <c r="H118" s="242"/>
      <c r="I118" s="240"/>
      <c r="J118" s="240"/>
      <c r="K118" s="240"/>
      <c r="L118" s="258"/>
      <c r="M118" s="233"/>
      <c r="N118" s="233"/>
      <c r="O118" s="52" t="s">
        <v>222</v>
      </c>
      <c r="P118" s="54">
        <v>4</v>
      </c>
      <c r="Q118" s="54">
        <v>8</v>
      </c>
      <c r="R118" s="54">
        <v>1</v>
      </c>
      <c r="S118" s="142">
        <f t="shared" si="1"/>
        <v>0.125</v>
      </c>
      <c r="T118" s="238"/>
      <c r="U118" s="236"/>
      <c r="V118" s="238"/>
      <c r="W118" s="193"/>
      <c r="X118" s="192"/>
      <c r="Y118" s="191"/>
      <c r="Z118" s="169">
        <v>26</v>
      </c>
      <c r="AA118" s="133" t="s">
        <v>619</v>
      </c>
      <c r="AB118" s="110" t="s">
        <v>620</v>
      </c>
      <c r="AC118" s="226"/>
    </row>
    <row r="119" spans="1:29" ht="60" customHeight="1" x14ac:dyDescent="0.2">
      <c r="A119" s="244"/>
      <c r="B119" s="246"/>
      <c r="C119" s="246"/>
      <c r="D119" s="240"/>
      <c r="E119" s="240"/>
      <c r="F119" s="240"/>
      <c r="G119" s="240"/>
      <c r="H119" s="242"/>
      <c r="I119" s="240"/>
      <c r="J119" s="240"/>
      <c r="K119" s="240"/>
      <c r="L119" s="258"/>
      <c r="M119" s="233"/>
      <c r="N119" s="233"/>
      <c r="O119" s="57" t="s">
        <v>62</v>
      </c>
      <c r="P119" s="56">
        <v>3</v>
      </c>
      <c r="Q119" s="56">
        <v>11</v>
      </c>
      <c r="R119" s="56">
        <v>0</v>
      </c>
      <c r="S119" s="142">
        <f t="shared" si="1"/>
        <v>0</v>
      </c>
      <c r="T119" s="238"/>
      <c r="U119" s="236"/>
      <c r="V119" s="238"/>
      <c r="W119" s="193"/>
      <c r="X119" s="192"/>
      <c r="Y119" s="191"/>
      <c r="Z119" s="169">
        <v>0</v>
      </c>
      <c r="AA119" s="133" t="s">
        <v>619</v>
      </c>
      <c r="AB119" s="109" t="s">
        <v>620</v>
      </c>
      <c r="AC119" s="226"/>
    </row>
    <row r="120" spans="1:29" ht="90" customHeight="1" x14ac:dyDescent="0.2">
      <c r="A120" s="244"/>
      <c r="B120" s="246"/>
      <c r="C120" s="246"/>
      <c r="D120" s="240"/>
      <c r="E120" s="240"/>
      <c r="F120" s="240"/>
      <c r="G120" s="240"/>
      <c r="H120" s="242"/>
      <c r="I120" s="240"/>
      <c r="J120" s="240"/>
      <c r="K120" s="240"/>
      <c r="L120" s="258"/>
      <c r="M120" s="233"/>
      <c r="N120" s="233"/>
      <c r="O120" s="57" t="s">
        <v>239</v>
      </c>
      <c r="P120" s="56">
        <v>4</v>
      </c>
      <c r="Q120" s="56">
        <v>4</v>
      </c>
      <c r="R120" s="56">
        <v>2</v>
      </c>
      <c r="S120" s="142">
        <f t="shared" si="1"/>
        <v>0.5</v>
      </c>
      <c r="T120" s="238"/>
      <c r="U120" s="236"/>
      <c r="V120" s="238"/>
      <c r="W120" s="193"/>
      <c r="X120" s="192"/>
      <c r="Y120" s="191"/>
      <c r="Z120" s="169">
        <v>34</v>
      </c>
      <c r="AA120" s="133" t="s">
        <v>619</v>
      </c>
      <c r="AB120" s="133" t="s">
        <v>623</v>
      </c>
      <c r="AC120" s="226"/>
    </row>
    <row r="121" spans="1:29" ht="60" customHeight="1" x14ac:dyDescent="0.2">
      <c r="A121" s="244"/>
      <c r="B121" s="246"/>
      <c r="C121" s="246"/>
      <c r="D121" s="240"/>
      <c r="E121" s="240"/>
      <c r="F121" s="240"/>
      <c r="G121" s="240"/>
      <c r="H121" s="242"/>
      <c r="I121" s="240"/>
      <c r="J121" s="240"/>
      <c r="K121" s="240"/>
      <c r="L121" s="258"/>
      <c r="M121" s="233"/>
      <c r="N121" s="233"/>
      <c r="O121" s="57" t="s">
        <v>263</v>
      </c>
      <c r="P121" s="56">
        <v>30</v>
      </c>
      <c r="Q121" s="25">
        <v>1</v>
      </c>
      <c r="R121" s="25">
        <v>0.25</v>
      </c>
      <c r="S121" s="142">
        <f t="shared" si="1"/>
        <v>0.25</v>
      </c>
      <c r="T121" s="238"/>
      <c r="U121" s="236"/>
      <c r="V121" s="238"/>
      <c r="W121" s="193"/>
      <c r="X121" s="192"/>
      <c r="Y121" s="191"/>
      <c r="Z121" s="169">
        <v>2</v>
      </c>
      <c r="AA121" s="133" t="s">
        <v>619</v>
      </c>
      <c r="AB121" s="133" t="s">
        <v>623</v>
      </c>
      <c r="AC121" s="226"/>
    </row>
    <row r="122" spans="1:29" ht="60" customHeight="1" x14ac:dyDescent="0.2">
      <c r="A122" s="244"/>
      <c r="B122" s="246"/>
      <c r="C122" s="246"/>
      <c r="D122" s="240"/>
      <c r="E122" s="240"/>
      <c r="F122" s="240"/>
      <c r="G122" s="240"/>
      <c r="H122" s="242"/>
      <c r="I122" s="240"/>
      <c r="J122" s="240"/>
      <c r="K122" s="240"/>
      <c r="L122" s="258"/>
      <c r="M122" s="233"/>
      <c r="N122" s="233"/>
      <c r="O122" s="57" t="s">
        <v>387</v>
      </c>
      <c r="P122" s="56">
        <v>0</v>
      </c>
      <c r="Q122" s="25">
        <v>1</v>
      </c>
      <c r="R122" s="25">
        <v>0</v>
      </c>
      <c r="S122" s="142">
        <f t="shared" si="1"/>
        <v>0</v>
      </c>
      <c r="T122" s="238"/>
      <c r="U122" s="236"/>
      <c r="V122" s="238"/>
      <c r="W122" s="193"/>
      <c r="X122" s="192"/>
      <c r="Y122" s="191"/>
      <c r="Z122" s="169">
        <v>0</v>
      </c>
      <c r="AA122" s="133" t="s">
        <v>619</v>
      </c>
      <c r="AB122" s="109" t="s">
        <v>620</v>
      </c>
      <c r="AC122" s="226"/>
    </row>
    <row r="123" spans="1:29" ht="60" customHeight="1" x14ac:dyDescent="0.2">
      <c r="A123" s="244"/>
      <c r="B123" s="246"/>
      <c r="C123" s="246"/>
      <c r="D123" s="240"/>
      <c r="E123" s="240"/>
      <c r="F123" s="240"/>
      <c r="G123" s="240"/>
      <c r="H123" s="242"/>
      <c r="I123" s="240"/>
      <c r="J123" s="240"/>
      <c r="K123" s="240"/>
      <c r="L123" s="258"/>
      <c r="M123" s="233"/>
      <c r="N123" s="233"/>
      <c r="O123" s="57" t="s">
        <v>132</v>
      </c>
      <c r="P123" s="56">
        <v>4</v>
      </c>
      <c r="Q123" s="56">
        <v>4</v>
      </c>
      <c r="R123" s="56">
        <v>0</v>
      </c>
      <c r="S123" s="142">
        <f t="shared" si="1"/>
        <v>0</v>
      </c>
      <c r="T123" s="238"/>
      <c r="U123" s="236"/>
      <c r="V123" s="238"/>
      <c r="W123" s="193"/>
      <c r="X123" s="192"/>
      <c r="Y123" s="191"/>
      <c r="Z123" s="169">
        <v>0</v>
      </c>
      <c r="AA123" s="133" t="s">
        <v>619</v>
      </c>
      <c r="AB123" s="109" t="s">
        <v>620</v>
      </c>
      <c r="AC123" s="226"/>
    </row>
    <row r="124" spans="1:29" ht="60" customHeight="1" x14ac:dyDescent="0.2">
      <c r="A124" s="244"/>
      <c r="B124" s="246"/>
      <c r="C124" s="246"/>
      <c r="D124" s="240"/>
      <c r="E124" s="240"/>
      <c r="F124" s="240"/>
      <c r="G124" s="240"/>
      <c r="H124" s="242"/>
      <c r="I124" s="240"/>
      <c r="J124" s="240"/>
      <c r="K124" s="240"/>
      <c r="L124" s="258"/>
      <c r="M124" s="233"/>
      <c r="N124" s="233"/>
      <c r="O124" s="57" t="s">
        <v>212</v>
      </c>
      <c r="P124" s="56">
        <v>4</v>
      </c>
      <c r="Q124" s="56">
        <v>4</v>
      </c>
      <c r="R124" s="56">
        <v>0</v>
      </c>
      <c r="S124" s="142">
        <f t="shared" si="1"/>
        <v>0</v>
      </c>
      <c r="T124" s="238"/>
      <c r="U124" s="236"/>
      <c r="V124" s="238"/>
      <c r="W124" s="193"/>
      <c r="X124" s="192"/>
      <c r="Y124" s="191"/>
      <c r="Z124" s="169">
        <v>0</v>
      </c>
      <c r="AA124" s="133" t="s">
        <v>619</v>
      </c>
      <c r="AB124" s="109" t="s">
        <v>620</v>
      </c>
      <c r="AC124" s="226"/>
    </row>
    <row r="125" spans="1:29" ht="60" customHeight="1" x14ac:dyDescent="0.2">
      <c r="A125" s="244" t="s">
        <v>83</v>
      </c>
      <c r="B125" s="238" t="s">
        <v>27</v>
      </c>
      <c r="C125" s="238" t="s">
        <v>33</v>
      </c>
      <c r="D125" s="233" t="s">
        <v>120</v>
      </c>
      <c r="E125" s="233" t="s">
        <v>29</v>
      </c>
      <c r="F125" s="266">
        <v>0.1</v>
      </c>
      <c r="G125" s="233" t="s">
        <v>133</v>
      </c>
      <c r="H125" s="267" t="s">
        <v>134</v>
      </c>
      <c r="I125" s="270" t="s">
        <v>135</v>
      </c>
      <c r="J125" s="233">
        <v>0</v>
      </c>
      <c r="K125" s="233">
        <v>1</v>
      </c>
      <c r="L125" s="258"/>
      <c r="M125" s="233"/>
      <c r="N125" s="233"/>
      <c r="O125" s="57" t="s">
        <v>417</v>
      </c>
      <c r="P125" s="56">
        <v>0</v>
      </c>
      <c r="Q125" s="56">
        <v>1</v>
      </c>
      <c r="R125" s="56">
        <v>0</v>
      </c>
      <c r="S125" s="142">
        <f t="shared" si="1"/>
        <v>0</v>
      </c>
      <c r="T125" s="268" t="s">
        <v>134</v>
      </c>
      <c r="U125" s="238" t="s">
        <v>551</v>
      </c>
      <c r="V125" s="238" t="s">
        <v>551</v>
      </c>
      <c r="W125" s="193">
        <v>0</v>
      </c>
      <c r="X125" s="192">
        <v>0</v>
      </c>
      <c r="Y125" s="191">
        <v>0</v>
      </c>
      <c r="Z125" s="169">
        <v>0</v>
      </c>
      <c r="AA125" s="133" t="s">
        <v>619</v>
      </c>
      <c r="AB125" s="109" t="s">
        <v>620</v>
      </c>
      <c r="AC125" s="226"/>
    </row>
    <row r="126" spans="1:29" ht="60" customHeight="1" x14ac:dyDescent="0.2">
      <c r="A126" s="244"/>
      <c r="B126" s="238"/>
      <c r="C126" s="238"/>
      <c r="D126" s="233"/>
      <c r="E126" s="233"/>
      <c r="F126" s="266"/>
      <c r="G126" s="233"/>
      <c r="H126" s="267"/>
      <c r="I126" s="270"/>
      <c r="J126" s="233"/>
      <c r="K126" s="233"/>
      <c r="L126" s="258"/>
      <c r="M126" s="233"/>
      <c r="N126" s="233"/>
      <c r="O126" s="57" t="s">
        <v>291</v>
      </c>
      <c r="P126" s="56">
        <v>0</v>
      </c>
      <c r="Q126" s="56">
        <v>10</v>
      </c>
      <c r="R126" s="56">
        <v>0</v>
      </c>
      <c r="S126" s="142">
        <f t="shared" si="1"/>
        <v>0</v>
      </c>
      <c r="T126" s="268"/>
      <c r="U126" s="238"/>
      <c r="V126" s="238"/>
      <c r="W126" s="193"/>
      <c r="X126" s="192"/>
      <c r="Y126" s="191"/>
      <c r="Z126" s="169">
        <v>0</v>
      </c>
      <c r="AA126" s="133" t="s">
        <v>619</v>
      </c>
      <c r="AB126" s="109" t="s">
        <v>620</v>
      </c>
      <c r="AC126" s="226"/>
    </row>
    <row r="127" spans="1:29" ht="60" customHeight="1" x14ac:dyDescent="0.2">
      <c r="A127" s="244"/>
      <c r="B127" s="238"/>
      <c r="C127" s="238"/>
      <c r="D127" s="233"/>
      <c r="E127" s="233"/>
      <c r="F127" s="266"/>
      <c r="G127" s="233"/>
      <c r="H127" s="267"/>
      <c r="I127" s="270"/>
      <c r="J127" s="233"/>
      <c r="K127" s="233"/>
      <c r="L127" s="258"/>
      <c r="M127" s="233"/>
      <c r="N127" s="233"/>
      <c r="O127" s="57" t="s">
        <v>418</v>
      </c>
      <c r="P127" s="56">
        <v>0</v>
      </c>
      <c r="Q127" s="56">
        <v>2</v>
      </c>
      <c r="R127" s="56">
        <v>0</v>
      </c>
      <c r="S127" s="142">
        <f t="shared" si="1"/>
        <v>0</v>
      </c>
      <c r="T127" s="268"/>
      <c r="U127" s="238"/>
      <c r="V127" s="238"/>
      <c r="W127" s="193"/>
      <c r="X127" s="192"/>
      <c r="Y127" s="191"/>
      <c r="Z127" s="169">
        <v>0</v>
      </c>
      <c r="AA127" s="133" t="s">
        <v>619</v>
      </c>
      <c r="AB127" s="109" t="s">
        <v>620</v>
      </c>
      <c r="AC127" s="226"/>
    </row>
    <row r="128" spans="1:29" ht="60" customHeight="1" x14ac:dyDescent="0.2">
      <c r="A128" s="244"/>
      <c r="B128" s="238"/>
      <c r="C128" s="238"/>
      <c r="D128" s="233"/>
      <c r="E128" s="233"/>
      <c r="F128" s="266"/>
      <c r="G128" s="233"/>
      <c r="H128" s="267"/>
      <c r="I128" s="270"/>
      <c r="J128" s="233"/>
      <c r="K128" s="233"/>
      <c r="L128" s="258"/>
      <c r="M128" s="233"/>
      <c r="N128" s="233"/>
      <c r="O128" s="57" t="s">
        <v>419</v>
      </c>
      <c r="P128" s="56">
        <v>0</v>
      </c>
      <c r="Q128" s="56">
        <v>22</v>
      </c>
      <c r="R128" s="56">
        <v>1</v>
      </c>
      <c r="S128" s="142">
        <f t="shared" si="1"/>
        <v>4.5454545454545456E-2</v>
      </c>
      <c r="T128" s="268"/>
      <c r="U128" s="238"/>
      <c r="V128" s="238"/>
      <c r="W128" s="193"/>
      <c r="X128" s="192"/>
      <c r="Y128" s="191"/>
      <c r="Z128" s="169">
        <v>9</v>
      </c>
      <c r="AA128" s="133" t="s">
        <v>619</v>
      </c>
      <c r="AB128" s="109" t="s">
        <v>622</v>
      </c>
      <c r="AC128" s="226"/>
    </row>
    <row r="129" spans="1:29" ht="60" customHeight="1" x14ac:dyDescent="0.2">
      <c r="A129" s="244"/>
      <c r="B129" s="238"/>
      <c r="C129" s="238"/>
      <c r="D129" s="233"/>
      <c r="E129" s="233"/>
      <c r="F129" s="266"/>
      <c r="G129" s="233"/>
      <c r="H129" s="267"/>
      <c r="I129" s="270"/>
      <c r="J129" s="233"/>
      <c r="K129" s="233"/>
      <c r="L129" s="258"/>
      <c r="M129" s="233"/>
      <c r="N129" s="233"/>
      <c r="O129" s="57" t="s">
        <v>420</v>
      </c>
      <c r="P129" s="56">
        <v>0</v>
      </c>
      <c r="Q129" s="56">
        <v>1</v>
      </c>
      <c r="R129" s="56">
        <v>0.1</v>
      </c>
      <c r="S129" s="142">
        <f t="shared" si="1"/>
        <v>0.1</v>
      </c>
      <c r="T129" s="268"/>
      <c r="U129" s="238"/>
      <c r="V129" s="238"/>
      <c r="W129" s="193"/>
      <c r="X129" s="192"/>
      <c r="Y129" s="191"/>
      <c r="Z129" s="169">
        <v>1</v>
      </c>
      <c r="AA129" s="133" t="s">
        <v>619</v>
      </c>
      <c r="AB129" s="109" t="s">
        <v>622</v>
      </c>
      <c r="AC129" s="226"/>
    </row>
    <row r="130" spans="1:29" ht="60" customHeight="1" x14ac:dyDescent="0.2">
      <c r="A130" s="244" t="s">
        <v>83</v>
      </c>
      <c r="B130" s="246" t="s">
        <v>95</v>
      </c>
      <c r="C130" s="246" t="s">
        <v>96</v>
      </c>
      <c r="D130" s="240" t="s">
        <v>124</v>
      </c>
      <c r="E130" s="240" t="s">
        <v>29</v>
      </c>
      <c r="F130" s="240">
        <v>4000</v>
      </c>
      <c r="G130" s="240" t="s">
        <v>125</v>
      </c>
      <c r="H130" s="242" t="s">
        <v>126</v>
      </c>
      <c r="I130" s="240" t="s">
        <v>127</v>
      </c>
      <c r="J130" s="240">
        <v>2</v>
      </c>
      <c r="K130" s="240">
        <v>2</v>
      </c>
      <c r="L130" s="258"/>
      <c r="M130" s="233"/>
      <c r="N130" s="233"/>
      <c r="O130" s="57" t="s">
        <v>63</v>
      </c>
      <c r="P130" s="56">
        <v>4</v>
      </c>
      <c r="Q130" s="56">
        <v>4</v>
      </c>
      <c r="R130" s="56">
        <v>1</v>
      </c>
      <c r="S130" s="142">
        <f t="shared" si="1"/>
        <v>0.25</v>
      </c>
      <c r="T130" s="268" t="s">
        <v>126</v>
      </c>
      <c r="U130" s="235" t="s">
        <v>557</v>
      </c>
      <c r="V130" s="238" t="s">
        <v>570</v>
      </c>
      <c r="W130" s="193">
        <v>10000000</v>
      </c>
      <c r="X130" s="192">
        <v>0</v>
      </c>
      <c r="Y130" s="191">
        <f>X130/W130</f>
        <v>0</v>
      </c>
      <c r="Z130" s="169">
        <v>20</v>
      </c>
      <c r="AA130" s="133" t="s">
        <v>619</v>
      </c>
      <c r="AB130" s="133" t="s">
        <v>623</v>
      </c>
      <c r="AC130" s="226"/>
    </row>
    <row r="131" spans="1:29" ht="60" customHeight="1" x14ac:dyDescent="0.2">
      <c r="A131" s="244"/>
      <c r="B131" s="246"/>
      <c r="C131" s="246"/>
      <c r="D131" s="240"/>
      <c r="E131" s="240"/>
      <c r="F131" s="240"/>
      <c r="G131" s="240"/>
      <c r="H131" s="242"/>
      <c r="I131" s="240"/>
      <c r="J131" s="240"/>
      <c r="K131" s="240"/>
      <c r="L131" s="258"/>
      <c r="M131" s="233"/>
      <c r="N131" s="233"/>
      <c r="O131" s="57" t="s">
        <v>292</v>
      </c>
      <c r="P131" s="56">
        <v>0</v>
      </c>
      <c r="Q131" s="56">
        <v>4</v>
      </c>
      <c r="R131" s="56">
        <v>1</v>
      </c>
      <c r="S131" s="142">
        <f t="shared" si="1"/>
        <v>0.25</v>
      </c>
      <c r="T131" s="238"/>
      <c r="U131" s="236"/>
      <c r="V131" s="238"/>
      <c r="W131" s="193"/>
      <c r="X131" s="192"/>
      <c r="Y131" s="191"/>
      <c r="Z131" s="169">
        <v>18</v>
      </c>
      <c r="AA131" s="133" t="s">
        <v>619</v>
      </c>
      <c r="AB131" s="133" t="s">
        <v>623</v>
      </c>
      <c r="AC131" s="226"/>
    </row>
    <row r="132" spans="1:29" ht="60" customHeight="1" x14ac:dyDescent="0.2">
      <c r="A132" s="244"/>
      <c r="B132" s="246"/>
      <c r="C132" s="246"/>
      <c r="D132" s="240"/>
      <c r="E132" s="240"/>
      <c r="F132" s="240"/>
      <c r="G132" s="240"/>
      <c r="H132" s="242"/>
      <c r="I132" s="240"/>
      <c r="J132" s="240"/>
      <c r="K132" s="240"/>
      <c r="L132" s="258"/>
      <c r="M132" s="233"/>
      <c r="N132" s="233"/>
      <c r="O132" s="57" t="s">
        <v>260</v>
      </c>
      <c r="P132" s="56">
        <v>1</v>
      </c>
      <c r="Q132" s="56">
        <v>1</v>
      </c>
      <c r="R132" s="56">
        <v>0</v>
      </c>
      <c r="S132" s="142">
        <f t="shared" si="1"/>
        <v>0</v>
      </c>
      <c r="T132" s="238"/>
      <c r="U132" s="236"/>
      <c r="V132" s="238"/>
      <c r="W132" s="193"/>
      <c r="X132" s="192"/>
      <c r="Y132" s="191"/>
      <c r="Z132" s="169">
        <v>0</v>
      </c>
      <c r="AA132" s="133" t="s">
        <v>619</v>
      </c>
      <c r="AB132" s="109" t="s">
        <v>620</v>
      </c>
      <c r="AC132" s="226"/>
    </row>
    <row r="133" spans="1:29" ht="60" customHeight="1" x14ac:dyDescent="0.2">
      <c r="A133" s="244"/>
      <c r="B133" s="246"/>
      <c r="C133" s="246"/>
      <c r="D133" s="240"/>
      <c r="E133" s="240"/>
      <c r="F133" s="240"/>
      <c r="G133" s="240"/>
      <c r="H133" s="242"/>
      <c r="I133" s="240"/>
      <c r="J133" s="240"/>
      <c r="K133" s="240"/>
      <c r="L133" s="258"/>
      <c r="M133" s="233"/>
      <c r="N133" s="233"/>
      <c r="O133" s="57" t="s">
        <v>136</v>
      </c>
      <c r="P133" s="56">
        <v>1</v>
      </c>
      <c r="Q133" s="56">
        <v>1</v>
      </c>
      <c r="R133" s="56">
        <v>0</v>
      </c>
      <c r="S133" s="142">
        <f t="shared" si="1"/>
        <v>0</v>
      </c>
      <c r="T133" s="238"/>
      <c r="U133" s="236"/>
      <c r="V133" s="238"/>
      <c r="W133" s="193"/>
      <c r="X133" s="192"/>
      <c r="Y133" s="191"/>
      <c r="Z133" s="169">
        <v>0</v>
      </c>
      <c r="AA133" s="133" t="s">
        <v>619</v>
      </c>
      <c r="AB133" s="109" t="s">
        <v>620</v>
      </c>
      <c r="AC133" s="226"/>
    </row>
    <row r="134" spans="1:29" ht="60" customHeight="1" x14ac:dyDescent="0.2">
      <c r="A134" s="269" t="s">
        <v>137</v>
      </c>
      <c r="B134" s="238" t="s">
        <v>138</v>
      </c>
      <c r="C134" s="238" t="s">
        <v>139</v>
      </c>
      <c r="D134" s="233" t="s">
        <v>140</v>
      </c>
      <c r="E134" s="233" t="s">
        <v>29</v>
      </c>
      <c r="F134" s="233">
        <v>0.2</v>
      </c>
      <c r="G134" s="233" t="s">
        <v>141</v>
      </c>
      <c r="H134" s="267" t="s">
        <v>142</v>
      </c>
      <c r="I134" s="233" t="s">
        <v>143</v>
      </c>
      <c r="J134" s="233">
        <v>9416</v>
      </c>
      <c r="K134" s="233">
        <v>9416</v>
      </c>
      <c r="L134" s="258">
        <v>2020630010120</v>
      </c>
      <c r="M134" s="233" t="s">
        <v>64</v>
      </c>
      <c r="N134" s="233" t="s">
        <v>240</v>
      </c>
      <c r="O134" s="57" t="s">
        <v>241</v>
      </c>
      <c r="P134" s="24">
        <v>12</v>
      </c>
      <c r="Q134" s="24">
        <v>12</v>
      </c>
      <c r="R134" s="24">
        <v>3</v>
      </c>
      <c r="S134" s="142">
        <f t="shared" si="1"/>
        <v>0.25</v>
      </c>
      <c r="T134" s="268" t="s">
        <v>142</v>
      </c>
      <c r="U134" s="235" t="s">
        <v>559</v>
      </c>
      <c r="V134" s="238" t="s">
        <v>573</v>
      </c>
      <c r="W134" s="193">
        <v>50000000</v>
      </c>
      <c r="X134" s="192">
        <v>19614167</v>
      </c>
      <c r="Y134" s="191">
        <f>X134/W134</f>
        <v>0.39228333999999998</v>
      </c>
      <c r="Z134" s="169">
        <v>27454</v>
      </c>
      <c r="AA134" s="133" t="s">
        <v>619</v>
      </c>
      <c r="AB134" s="133" t="s">
        <v>623</v>
      </c>
      <c r="AC134" s="226" t="s">
        <v>87</v>
      </c>
    </row>
    <row r="135" spans="1:29" ht="60" customHeight="1" x14ac:dyDescent="0.2">
      <c r="A135" s="269"/>
      <c r="B135" s="238"/>
      <c r="C135" s="238"/>
      <c r="D135" s="233"/>
      <c r="E135" s="233"/>
      <c r="F135" s="233"/>
      <c r="G135" s="233"/>
      <c r="H135" s="267"/>
      <c r="I135" s="233"/>
      <c r="J135" s="233"/>
      <c r="K135" s="233"/>
      <c r="L135" s="258"/>
      <c r="M135" s="233"/>
      <c r="N135" s="233"/>
      <c r="O135" s="57" t="s">
        <v>65</v>
      </c>
      <c r="P135" s="28">
        <v>1</v>
      </c>
      <c r="Q135" s="28">
        <v>1</v>
      </c>
      <c r="R135" s="28">
        <v>0.25</v>
      </c>
      <c r="S135" s="142">
        <f t="shared" si="1"/>
        <v>0.25</v>
      </c>
      <c r="T135" s="238"/>
      <c r="U135" s="236"/>
      <c r="V135" s="238"/>
      <c r="W135" s="193"/>
      <c r="X135" s="192"/>
      <c r="Y135" s="191"/>
      <c r="Z135" s="169">
        <v>728</v>
      </c>
      <c r="AA135" s="133" t="s">
        <v>619</v>
      </c>
      <c r="AB135" s="133" t="s">
        <v>623</v>
      </c>
      <c r="AC135" s="226"/>
    </row>
    <row r="136" spans="1:29" ht="60" customHeight="1" x14ac:dyDescent="0.2">
      <c r="A136" s="269"/>
      <c r="B136" s="238"/>
      <c r="C136" s="238"/>
      <c r="D136" s="233"/>
      <c r="E136" s="233"/>
      <c r="F136" s="233"/>
      <c r="G136" s="233"/>
      <c r="H136" s="267"/>
      <c r="I136" s="233"/>
      <c r="J136" s="233"/>
      <c r="K136" s="233"/>
      <c r="L136" s="258"/>
      <c r="M136" s="233"/>
      <c r="N136" s="233"/>
      <c r="O136" s="57" t="s">
        <v>66</v>
      </c>
      <c r="P136" s="24">
        <v>10</v>
      </c>
      <c r="Q136" s="24">
        <v>11</v>
      </c>
      <c r="R136" s="24">
        <v>2</v>
      </c>
      <c r="S136" s="142">
        <f t="shared" si="1"/>
        <v>0.18181818181818182</v>
      </c>
      <c r="T136" s="238"/>
      <c r="U136" s="236"/>
      <c r="V136" s="238"/>
      <c r="W136" s="193"/>
      <c r="X136" s="192"/>
      <c r="Y136" s="191"/>
      <c r="Z136" s="169">
        <v>33</v>
      </c>
      <c r="AA136" s="133" t="s">
        <v>619</v>
      </c>
      <c r="AB136" s="110" t="s">
        <v>620</v>
      </c>
      <c r="AC136" s="226"/>
    </row>
    <row r="137" spans="1:29" ht="60" customHeight="1" x14ac:dyDescent="0.2">
      <c r="A137" s="244" t="s">
        <v>83</v>
      </c>
      <c r="B137" s="246" t="s">
        <v>95</v>
      </c>
      <c r="C137" s="246" t="s">
        <v>96</v>
      </c>
      <c r="D137" s="240" t="s">
        <v>140</v>
      </c>
      <c r="E137" s="240" t="s">
        <v>29</v>
      </c>
      <c r="F137" s="240">
        <v>0.2</v>
      </c>
      <c r="G137" s="240" t="s">
        <v>144</v>
      </c>
      <c r="H137" s="242" t="s">
        <v>145</v>
      </c>
      <c r="I137" s="240" t="s">
        <v>146</v>
      </c>
      <c r="J137" s="240">
        <v>2</v>
      </c>
      <c r="K137" s="240">
        <v>4</v>
      </c>
      <c r="L137" s="258"/>
      <c r="M137" s="233"/>
      <c r="N137" s="233"/>
      <c r="O137" s="57" t="s">
        <v>147</v>
      </c>
      <c r="P137" s="56">
        <v>2</v>
      </c>
      <c r="Q137" s="56">
        <v>4</v>
      </c>
      <c r="R137" s="56">
        <v>0</v>
      </c>
      <c r="S137" s="142">
        <f t="shared" si="1"/>
        <v>0</v>
      </c>
      <c r="T137" s="268" t="s">
        <v>145</v>
      </c>
      <c r="U137" s="235" t="s">
        <v>560</v>
      </c>
      <c r="V137" s="238" t="s">
        <v>570</v>
      </c>
      <c r="W137" s="193">
        <v>20000000</v>
      </c>
      <c r="X137" s="192">
        <v>0</v>
      </c>
      <c r="Y137" s="191">
        <f>X137/W137</f>
        <v>0</v>
      </c>
      <c r="Z137" s="169">
        <v>0</v>
      </c>
      <c r="AA137" s="133" t="s">
        <v>619</v>
      </c>
      <c r="AB137" s="109" t="s">
        <v>620</v>
      </c>
      <c r="AC137" s="226"/>
    </row>
    <row r="138" spans="1:29" ht="60" customHeight="1" x14ac:dyDescent="0.2">
      <c r="A138" s="244"/>
      <c r="B138" s="246"/>
      <c r="C138" s="246"/>
      <c r="D138" s="240"/>
      <c r="E138" s="240"/>
      <c r="F138" s="240"/>
      <c r="G138" s="240"/>
      <c r="H138" s="242"/>
      <c r="I138" s="240"/>
      <c r="J138" s="240"/>
      <c r="K138" s="240"/>
      <c r="L138" s="258"/>
      <c r="M138" s="233"/>
      <c r="N138" s="233"/>
      <c r="O138" s="90" t="s">
        <v>151</v>
      </c>
      <c r="P138" s="56">
        <v>1</v>
      </c>
      <c r="Q138" s="56">
        <v>1</v>
      </c>
      <c r="R138" s="56">
        <v>0</v>
      </c>
      <c r="S138" s="142">
        <f t="shared" si="1"/>
        <v>0</v>
      </c>
      <c r="T138" s="238"/>
      <c r="U138" s="236"/>
      <c r="V138" s="238"/>
      <c r="W138" s="193"/>
      <c r="X138" s="192"/>
      <c r="Y138" s="191"/>
      <c r="Z138" s="169">
        <v>0</v>
      </c>
      <c r="AA138" s="133" t="s">
        <v>619</v>
      </c>
      <c r="AB138" s="109" t="s">
        <v>620</v>
      </c>
      <c r="AC138" s="226"/>
    </row>
    <row r="139" spans="1:29" ht="60" customHeight="1" x14ac:dyDescent="0.2">
      <c r="A139" s="244"/>
      <c r="B139" s="246"/>
      <c r="C139" s="246"/>
      <c r="D139" s="240"/>
      <c r="E139" s="240"/>
      <c r="F139" s="240"/>
      <c r="G139" s="240"/>
      <c r="H139" s="242"/>
      <c r="I139" s="240"/>
      <c r="J139" s="240"/>
      <c r="K139" s="240"/>
      <c r="L139" s="258"/>
      <c r="M139" s="233"/>
      <c r="N139" s="233"/>
      <c r="O139" s="52" t="s">
        <v>242</v>
      </c>
      <c r="P139" s="56">
        <v>8</v>
      </c>
      <c r="Q139" s="56">
        <v>11</v>
      </c>
      <c r="R139" s="56">
        <v>2</v>
      </c>
      <c r="S139" s="142">
        <f t="shared" si="1"/>
        <v>0.18181818181818182</v>
      </c>
      <c r="T139" s="238"/>
      <c r="U139" s="236"/>
      <c r="V139" s="238"/>
      <c r="W139" s="193"/>
      <c r="X139" s="192"/>
      <c r="Y139" s="191"/>
      <c r="Z139" s="169">
        <v>14</v>
      </c>
      <c r="AA139" s="133" t="s">
        <v>619</v>
      </c>
      <c r="AB139" s="110" t="s">
        <v>620</v>
      </c>
      <c r="AC139" s="226"/>
    </row>
    <row r="140" spans="1:29" ht="60" customHeight="1" x14ac:dyDescent="0.2">
      <c r="A140" s="244"/>
      <c r="B140" s="246"/>
      <c r="C140" s="246"/>
      <c r="D140" s="240"/>
      <c r="E140" s="240"/>
      <c r="F140" s="240"/>
      <c r="G140" s="240"/>
      <c r="H140" s="242"/>
      <c r="I140" s="240"/>
      <c r="J140" s="240"/>
      <c r="K140" s="240"/>
      <c r="L140" s="258"/>
      <c r="M140" s="233"/>
      <c r="N140" s="233"/>
      <c r="O140" s="52" t="s">
        <v>384</v>
      </c>
      <c r="P140" s="56">
        <v>0</v>
      </c>
      <c r="Q140" s="56">
        <v>1</v>
      </c>
      <c r="R140" s="56">
        <v>0</v>
      </c>
      <c r="S140" s="142">
        <f t="shared" si="1"/>
        <v>0</v>
      </c>
      <c r="T140" s="238"/>
      <c r="U140" s="236"/>
      <c r="V140" s="238"/>
      <c r="W140" s="193"/>
      <c r="X140" s="192"/>
      <c r="Y140" s="191"/>
      <c r="Z140" s="169">
        <v>0</v>
      </c>
      <c r="AA140" s="133" t="s">
        <v>619</v>
      </c>
      <c r="AB140" s="110" t="s">
        <v>620</v>
      </c>
      <c r="AC140" s="226"/>
    </row>
    <row r="141" spans="1:29" ht="60" customHeight="1" x14ac:dyDescent="0.2">
      <c r="A141" s="244"/>
      <c r="B141" s="246"/>
      <c r="C141" s="246"/>
      <c r="D141" s="240"/>
      <c r="E141" s="240"/>
      <c r="F141" s="240"/>
      <c r="G141" s="240"/>
      <c r="H141" s="242"/>
      <c r="I141" s="240"/>
      <c r="J141" s="240"/>
      <c r="K141" s="240"/>
      <c r="L141" s="258"/>
      <c r="M141" s="233"/>
      <c r="N141" s="233"/>
      <c r="O141" s="90" t="s">
        <v>293</v>
      </c>
      <c r="P141" s="56">
        <v>10</v>
      </c>
      <c r="Q141" s="56">
        <v>4</v>
      </c>
      <c r="R141" s="56">
        <v>1</v>
      </c>
      <c r="S141" s="142">
        <f t="shared" ref="S141:S204" si="2">R141/Q141</f>
        <v>0.25</v>
      </c>
      <c r="T141" s="238"/>
      <c r="U141" s="236"/>
      <c r="V141" s="238"/>
      <c r="W141" s="193"/>
      <c r="X141" s="192"/>
      <c r="Y141" s="191"/>
      <c r="Z141" s="169">
        <v>15</v>
      </c>
      <c r="AA141" s="133" t="s">
        <v>619</v>
      </c>
      <c r="AB141" s="133" t="s">
        <v>623</v>
      </c>
      <c r="AC141" s="226"/>
    </row>
    <row r="142" spans="1:29" ht="60" customHeight="1" x14ac:dyDescent="0.2">
      <c r="A142" s="244" t="s">
        <v>83</v>
      </c>
      <c r="B142" s="246" t="s">
        <v>27</v>
      </c>
      <c r="C142" s="246" t="s">
        <v>96</v>
      </c>
      <c r="D142" s="240" t="s">
        <v>140</v>
      </c>
      <c r="E142" s="240" t="s">
        <v>29</v>
      </c>
      <c r="F142" s="240">
        <v>0.2</v>
      </c>
      <c r="G142" s="240" t="s">
        <v>148</v>
      </c>
      <c r="H142" s="242" t="s">
        <v>149</v>
      </c>
      <c r="I142" s="240" t="s">
        <v>150</v>
      </c>
      <c r="J142" s="240">
        <v>8000</v>
      </c>
      <c r="K142" s="240">
        <v>10000</v>
      </c>
      <c r="L142" s="258"/>
      <c r="M142" s="233"/>
      <c r="N142" s="233"/>
      <c r="O142" s="57" t="s">
        <v>393</v>
      </c>
      <c r="P142" s="56">
        <v>50</v>
      </c>
      <c r="Q142" s="56">
        <v>30</v>
      </c>
      <c r="R142" s="56">
        <v>6</v>
      </c>
      <c r="S142" s="142">
        <f t="shared" si="2"/>
        <v>0.2</v>
      </c>
      <c r="T142" s="268" t="s">
        <v>149</v>
      </c>
      <c r="U142" s="235" t="s">
        <v>561</v>
      </c>
      <c r="V142" s="238" t="s">
        <v>574</v>
      </c>
      <c r="W142" s="193">
        <f>177788791+590886485</f>
        <v>768675276</v>
      </c>
      <c r="X142" s="192">
        <v>263464000</v>
      </c>
      <c r="Y142" s="191">
        <f>X142/W142</f>
        <v>0.3427507144122065</v>
      </c>
      <c r="Z142" s="169">
        <v>127</v>
      </c>
      <c r="AA142" s="133" t="s">
        <v>619</v>
      </c>
      <c r="AB142" s="110" t="s">
        <v>620</v>
      </c>
      <c r="AC142" s="226"/>
    </row>
    <row r="143" spans="1:29" ht="60" customHeight="1" x14ac:dyDescent="0.2">
      <c r="A143" s="244"/>
      <c r="B143" s="246"/>
      <c r="C143" s="246"/>
      <c r="D143" s="240"/>
      <c r="E143" s="240"/>
      <c r="F143" s="240"/>
      <c r="G143" s="240"/>
      <c r="H143" s="242"/>
      <c r="I143" s="240"/>
      <c r="J143" s="240"/>
      <c r="K143" s="240"/>
      <c r="L143" s="258"/>
      <c r="M143" s="233"/>
      <c r="N143" s="233"/>
      <c r="O143" s="57" t="s">
        <v>394</v>
      </c>
      <c r="P143" s="56">
        <v>50</v>
      </c>
      <c r="Q143" s="56">
        <v>30</v>
      </c>
      <c r="R143" s="56">
        <v>8</v>
      </c>
      <c r="S143" s="142">
        <f t="shared" si="2"/>
        <v>0.26666666666666666</v>
      </c>
      <c r="T143" s="268"/>
      <c r="U143" s="235"/>
      <c r="V143" s="238"/>
      <c r="W143" s="193"/>
      <c r="X143" s="192"/>
      <c r="Y143" s="191"/>
      <c r="Z143" s="169">
        <v>255</v>
      </c>
      <c r="AA143" s="133" t="s">
        <v>619</v>
      </c>
      <c r="AB143" s="133" t="s">
        <v>623</v>
      </c>
      <c r="AC143" s="226"/>
    </row>
    <row r="144" spans="1:29" ht="93" customHeight="1" x14ac:dyDescent="0.2">
      <c r="A144" s="244"/>
      <c r="B144" s="246"/>
      <c r="C144" s="246"/>
      <c r="D144" s="240"/>
      <c r="E144" s="240"/>
      <c r="F144" s="240"/>
      <c r="G144" s="240"/>
      <c r="H144" s="242"/>
      <c r="I144" s="240"/>
      <c r="J144" s="240"/>
      <c r="K144" s="240"/>
      <c r="L144" s="258"/>
      <c r="M144" s="233"/>
      <c r="N144" s="233"/>
      <c r="O144" s="52" t="s">
        <v>294</v>
      </c>
      <c r="P144" s="56">
        <v>6</v>
      </c>
      <c r="Q144" s="56">
        <v>4</v>
      </c>
      <c r="R144" s="56">
        <v>0</v>
      </c>
      <c r="S144" s="142">
        <f t="shared" si="2"/>
        <v>0</v>
      </c>
      <c r="T144" s="238"/>
      <c r="U144" s="236"/>
      <c r="V144" s="238"/>
      <c r="W144" s="193"/>
      <c r="X144" s="192"/>
      <c r="Y144" s="191"/>
      <c r="Z144" s="169">
        <v>0</v>
      </c>
      <c r="AA144" s="133" t="s">
        <v>619</v>
      </c>
      <c r="AB144" s="110" t="s">
        <v>620</v>
      </c>
      <c r="AC144" s="226"/>
    </row>
    <row r="145" spans="1:29" ht="100.5" customHeight="1" x14ac:dyDescent="0.2">
      <c r="A145" s="244"/>
      <c r="B145" s="246"/>
      <c r="C145" s="246"/>
      <c r="D145" s="240"/>
      <c r="E145" s="240"/>
      <c r="F145" s="240"/>
      <c r="G145" s="240"/>
      <c r="H145" s="242"/>
      <c r="I145" s="240"/>
      <c r="J145" s="240"/>
      <c r="K145" s="240"/>
      <c r="L145" s="258"/>
      <c r="M145" s="233"/>
      <c r="N145" s="233"/>
      <c r="O145" s="57" t="s">
        <v>381</v>
      </c>
      <c r="P145" s="56">
        <v>4</v>
      </c>
      <c r="Q145" s="56">
        <v>4</v>
      </c>
      <c r="R145" s="56">
        <v>1</v>
      </c>
      <c r="S145" s="142">
        <f t="shared" si="2"/>
        <v>0.25</v>
      </c>
      <c r="T145" s="238"/>
      <c r="U145" s="236"/>
      <c r="V145" s="238"/>
      <c r="W145" s="193"/>
      <c r="X145" s="192"/>
      <c r="Y145" s="191"/>
      <c r="Z145" s="169">
        <v>20</v>
      </c>
      <c r="AA145" s="133" t="s">
        <v>619</v>
      </c>
      <c r="AB145" s="133" t="s">
        <v>623</v>
      </c>
      <c r="AC145" s="226"/>
    </row>
    <row r="146" spans="1:29" ht="60" customHeight="1" x14ac:dyDescent="0.2">
      <c r="A146" s="244"/>
      <c r="B146" s="246"/>
      <c r="C146" s="246"/>
      <c r="D146" s="240"/>
      <c r="E146" s="240"/>
      <c r="F146" s="240"/>
      <c r="G146" s="240"/>
      <c r="H146" s="242"/>
      <c r="I146" s="240"/>
      <c r="J146" s="240"/>
      <c r="K146" s="240"/>
      <c r="L146" s="258"/>
      <c r="M146" s="233"/>
      <c r="N146" s="233"/>
      <c r="O146" s="57" t="s">
        <v>421</v>
      </c>
      <c r="P146" s="56">
        <v>0</v>
      </c>
      <c r="Q146" s="56">
        <v>1</v>
      </c>
      <c r="R146" s="56">
        <v>0</v>
      </c>
      <c r="S146" s="142">
        <f t="shared" si="2"/>
        <v>0</v>
      </c>
      <c r="T146" s="238"/>
      <c r="U146" s="236"/>
      <c r="V146" s="238"/>
      <c r="W146" s="193"/>
      <c r="X146" s="192"/>
      <c r="Y146" s="191"/>
      <c r="Z146" s="169">
        <v>0</v>
      </c>
      <c r="AA146" s="133" t="s">
        <v>619</v>
      </c>
      <c r="AB146" s="110" t="s">
        <v>620</v>
      </c>
      <c r="AC146" s="226"/>
    </row>
    <row r="147" spans="1:29" ht="60" customHeight="1" x14ac:dyDescent="0.2">
      <c r="A147" s="244"/>
      <c r="B147" s="246"/>
      <c r="C147" s="246"/>
      <c r="D147" s="240"/>
      <c r="E147" s="240"/>
      <c r="F147" s="240"/>
      <c r="G147" s="240"/>
      <c r="H147" s="242"/>
      <c r="I147" s="240"/>
      <c r="J147" s="240"/>
      <c r="K147" s="240"/>
      <c r="L147" s="258"/>
      <c r="M147" s="233"/>
      <c r="N147" s="233"/>
      <c r="O147" s="57" t="s">
        <v>216</v>
      </c>
      <c r="P147" s="56">
        <v>10</v>
      </c>
      <c r="Q147" s="56">
        <v>22</v>
      </c>
      <c r="R147" s="56">
        <v>0</v>
      </c>
      <c r="S147" s="142">
        <f t="shared" si="2"/>
        <v>0</v>
      </c>
      <c r="T147" s="238"/>
      <c r="U147" s="236"/>
      <c r="V147" s="238"/>
      <c r="W147" s="193"/>
      <c r="X147" s="192"/>
      <c r="Y147" s="191"/>
      <c r="Z147" s="169">
        <v>0</v>
      </c>
      <c r="AA147" s="133" t="s">
        <v>619</v>
      </c>
      <c r="AB147" s="110" t="s">
        <v>620</v>
      </c>
      <c r="AC147" s="226"/>
    </row>
    <row r="148" spans="1:29" ht="60" customHeight="1" x14ac:dyDescent="0.2">
      <c r="A148" s="244"/>
      <c r="B148" s="246"/>
      <c r="C148" s="246"/>
      <c r="D148" s="240"/>
      <c r="E148" s="240"/>
      <c r="F148" s="240"/>
      <c r="G148" s="240"/>
      <c r="H148" s="242"/>
      <c r="I148" s="240"/>
      <c r="J148" s="240"/>
      <c r="K148" s="240"/>
      <c r="L148" s="258"/>
      <c r="M148" s="233"/>
      <c r="N148" s="233"/>
      <c r="O148" s="90" t="s">
        <v>382</v>
      </c>
      <c r="P148" s="56">
        <v>1</v>
      </c>
      <c r="Q148" s="56">
        <v>2</v>
      </c>
      <c r="R148" s="56">
        <v>1</v>
      </c>
      <c r="S148" s="142">
        <f t="shared" si="2"/>
        <v>0.5</v>
      </c>
      <c r="T148" s="238"/>
      <c r="U148" s="236"/>
      <c r="V148" s="238"/>
      <c r="W148" s="193"/>
      <c r="X148" s="192"/>
      <c r="Y148" s="191"/>
      <c r="Z148" s="169">
        <v>1</v>
      </c>
      <c r="AA148" s="133" t="s">
        <v>619</v>
      </c>
      <c r="AB148" s="133" t="s">
        <v>623</v>
      </c>
      <c r="AC148" s="226"/>
    </row>
    <row r="149" spans="1:29" ht="90" customHeight="1" x14ac:dyDescent="0.2">
      <c r="A149" s="244"/>
      <c r="B149" s="246"/>
      <c r="C149" s="246"/>
      <c r="D149" s="240"/>
      <c r="E149" s="240"/>
      <c r="F149" s="240"/>
      <c r="G149" s="240"/>
      <c r="H149" s="242"/>
      <c r="I149" s="240"/>
      <c r="J149" s="240"/>
      <c r="K149" s="240"/>
      <c r="L149" s="258"/>
      <c r="M149" s="233"/>
      <c r="N149" s="233"/>
      <c r="O149" s="90" t="s">
        <v>295</v>
      </c>
      <c r="P149" s="56">
        <v>1</v>
      </c>
      <c r="Q149" s="56">
        <v>4</v>
      </c>
      <c r="R149" s="56">
        <v>1</v>
      </c>
      <c r="S149" s="142">
        <f t="shared" si="2"/>
        <v>0.25</v>
      </c>
      <c r="T149" s="238"/>
      <c r="U149" s="236"/>
      <c r="V149" s="238"/>
      <c r="W149" s="193"/>
      <c r="X149" s="192"/>
      <c r="Y149" s="191"/>
      <c r="Z149" s="169">
        <v>1</v>
      </c>
      <c r="AA149" s="133" t="s">
        <v>619</v>
      </c>
      <c r="AB149" s="133" t="s">
        <v>623</v>
      </c>
      <c r="AC149" s="226"/>
    </row>
    <row r="150" spans="1:29" ht="60" customHeight="1" x14ac:dyDescent="0.2">
      <c r="A150" s="244"/>
      <c r="B150" s="246"/>
      <c r="C150" s="246"/>
      <c r="D150" s="240"/>
      <c r="E150" s="240"/>
      <c r="F150" s="240"/>
      <c r="G150" s="240"/>
      <c r="H150" s="242"/>
      <c r="I150" s="240"/>
      <c r="J150" s="240"/>
      <c r="K150" s="240"/>
      <c r="L150" s="258"/>
      <c r="M150" s="233"/>
      <c r="N150" s="233"/>
      <c r="O150" s="57" t="s">
        <v>264</v>
      </c>
      <c r="P150" s="56">
        <v>80</v>
      </c>
      <c r="Q150" s="25">
        <v>1</v>
      </c>
      <c r="R150" s="25">
        <v>0.25</v>
      </c>
      <c r="S150" s="142">
        <f t="shared" si="2"/>
        <v>0.25</v>
      </c>
      <c r="T150" s="238"/>
      <c r="U150" s="236"/>
      <c r="V150" s="238"/>
      <c r="W150" s="193"/>
      <c r="X150" s="192"/>
      <c r="Y150" s="191"/>
      <c r="Z150" s="169">
        <v>32</v>
      </c>
      <c r="AA150" s="133" t="s">
        <v>619</v>
      </c>
      <c r="AB150" s="133" t="s">
        <v>623</v>
      </c>
      <c r="AC150" s="226"/>
    </row>
    <row r="151" spans="1:29" ht="60" customHeight="1" x14ac:dyDescent="0.2">
      <c r="A151" s="244"/>
      <c r="B151" s="246"/>
      <c r="C151" s="246"/>
      <c r="D151" s="240"/>
      <c r="E151" s="240"/>
      <c r="F151" s="240"/>
      <c r="G151" s="240"/>
      <c r="H151" s="242"/>
      <c r="I151" s="240"/>
      <c r="J151" s="240"/>
      <c r="K151" s="240"/>
      <c r="L151" s="258"/>
      <c r="M151" s="233"/>
      <c r="N151" s="233"/>
      <c r="O151" s="57" t="s">
        <v>388</v>
      </c>
      <c r="P151" s="56">
        <v>0</v>
      </c>
      <c r="Q151" s="25">
        <v>1</v>
      </c>
      <c r="R151" s="25">
        <v>0.25</v>
      </c>
      <c r="S151" s="142">
        <f t="shared" si="2"/>
        <v>0.25</v>
      </c>
      <c r="T151" s="238"/>
      <c r="U151" s="236"/>
      <c r="V151" s="238"/>
      <c r="W151" s="193"/>
      <c r="X151" s="192"/>
      <c r="Y151" s="191"/>
      <c r="Z151" s="169">
        <v>9</v>
      </c>
      <c r="AA151" s="133" t="s">
        <v>619</v>
      </c>
      <c r="AB151" s="133" t="s">
        <v>623</v>
      </c>
      <c r="AC151" s="226"/>
    </row>
    <row r="152" spans="1:29" ht="60" customHeight="1" x14ac:dyDescent="0.2">
      <c r="A152" s="244"/>
      <c r="B152" s="246"/>
      <c r="C152" s="246"/>
      <c r="D152" s="240"/>
      <c r="E152" s="240"/>
      <c r="F152" s="240"/>
      <c r="G152" s="240"/>
      <c r="H152" s="242"/>
      <c r="I152" s="240"/>
      <c r="J152" s="240"/>
      <c r="K152" s="240"/>
      <c r="L152" s="258"/>
      <c r="M152" s="233"/>
      <c r="N152" s="233"/>
      <c r="O152" s="57" t="s">
        <v>503</v>
      </c>
      <c r="P152" s="56">
        <v>1</v>
      </c>
      <c r="Q152" s="56">
        <v>4</v>
      </c>
      <c r="R152" s="56">
        <v>0</v>
      </c>
      <c r="S152" s="142">
        <f t="shared" si="2"/>
        <v>0</v>
      </c>
      <c r="T152" s="238"/>
      <c r="U152" s="236"/>
      <c r="V152" s="238"/>
      <c r="W152" s="193"/>
      <c r="X152" s="192"/>
      <c r="Y152" s="191"/>
      <c r="Z152" s="169">
        <v>0</v>
      </c>
      <c r="AA152" s="133" t="s">
        <v>619</v>
      </c>
      <c r="AB152" s="109" t="s">
        <v>620</v>
      </c>
      <c r="AC152" s="226"/>
    </row>
    <row r="153" spans="1:29" ht="60" customHeight="1" x14ac:dyDescent="0.2">
      <c r="A153" s="244"/>
      <c r="B153" s="246"/>
      <c r="C153" s="246"/>
      <c r="D153" s="240"/>
      <c r="E153" s="240"/>
      <c r="F153" s="240"/>
      <c r="G153" s="240"/>
      <c r="H153" s="242"/>
      <c r="I153" s="240"/>
      <c r="J153" s="240"/>
      <c r="K153" s="240"/>
      <c r="L153" s="258"/>
      <c r="M153" s="233"/>
      <c r="N153" s="233"/>
      <c r="O153" s="57" t="s">
        <v>383</v>
      </c>
      <c r="P153" s="56">
        <v>1</v>
      </c>
      <c r="Q153" s="56">
        <v>4</v>
      </c>
      <c r="R153" s="56">
        <v>0</v>
      </c>
      <c r="S153" s="142">
        <f t="shared" si="2"/>
        <v>0</v>
      </c>
      <c r="T153" s="238"/>
      <c r="U153" s="236"/>
      <c r="V153" s="238"/>
      <c r="W153" s="193"/>
      <c r="X153" s="192"/>
      <c r="Y153" s="191"/>
      <c r="Z153" s="169">
        <v>0</v>
      </c>
      <c r="AA153" s="133" t="s">
        <v>619</v>
      </c>
      <c r="AB153" s="109" t="s">
        <v>620</v>
      </c>
      <c r="AC153" s="226"/>
    </row>
    <row r="154" spans="1:29" ht="60" customHeight="1" x14ac:dyDescent="0.2">
      <c r="A154" s="244"/>
      <c r="B154" s="246"/>
      <c r="C154" s="246"/>
      <c r="D154" s="240"/>
      <c r="E154" s="240"/>
      <c r="F154" s="240"/>
      <c r="G154" s="240"/>
      <c r="H154" s="242"/>
      <c r="I154" s="240"/>
      <c r="J154" s="240"/>
      <c r="K154" s="240"/>
      <c r="L154" s="258"/>
      <c r="M154" s="233"/>
      <c r="N154" s="233"/>
      <c r="O154" s="90" t="s">
        <v>152</v>
      </c>
      <c r="P154" s="56">
        <v>2</v>
      </c>
      <c r="Q154" s="56">
        <v>2</v>
      </c>
      <c r="R154" s="56">
        <v>0</v>
      </c>
      <c r="S154" s="142">
        <f t="shared" si="2"/>
        <v>0</v>
      </c>
      <c r="T154" s="238"/>
      <c r="U154" s="236"/>
      <c r="V154" s="238"/>
      <c r="W154" s="193"/>
      <c r="X154" s="192"/>
      <c r="Y154" s="191"/>
      <c r="Z154" s="169">
        <v>0</v>
      </c>
      <c r="AA154" s="133" t="s">
        <v>619</v>
      </c>
      <c r="AB154" s="109" t="s">
        <v>620</v>
      </c>
      <c r="AC154" s="226"/>
    </row>
    <row r="155" spans="1:29" ht="60" customHeight="1" x14ac:dyDescent="0.2">
      <c r="A155" s="244"/>
      <c r="B155" s="246"/>
      <c r="C155" s="246"/>
      <c r="D155" s="240"/>
      <c r="E155" s="240"/>
      <c r="F155" s="240"/>
      <c r="G155" s="240"/>
      <c r="H155" s="242"/>
      <c r="I155" s="240"/>
      <c r="J155" s="240"/>
      <c r="K155" s="240"/>
      <c r="L155" s="258"/>
      <c r="M155" s="233"/>
      <c r="N155" s="233"/>
      <c r="O155" s="57" t="s">
        <v>422</v>
      </c>
      <c r="P155" s="56">
        <v>6</v>
      </c>
      <c r="Q155" s="56">
        <v>4</v>
      </c>
      <c r="R155" s="56">
        <v>2</v>
      </c>
      <c r="S155" s="142">
        <f t="shared" si="2"/>
        <v>0.5</v>
      </c>
      <c r="T155" s="238"/>
      <c r="U155" s="236"/>
      <c r="V155" s="238"/>
      <c r="W155" s="193"/>
      <c r="X155" s="192"/>
      <c r="Y155" s="191"/>
      <c r="Z155" s="169">
        <v>31</v>
      </c>
      <c r="AA155" s="133" t="s">
        <v>619</v>
      </c>
      <c r="AB155" s="133" t="s">
        <v>623</v>
      </c>
      <c r="AC155" s="226"/>
    </row>
    <row r="156" spans="1:29" ht="60" customHeight="1" x14ac:dyDescent="0.2">
      <c r="A156" s="244"/>
      <c r="B156" s="246"/>
      <c r="C156" s="246"/>
      <c r="D156" s="240"/>
      <c r="E156" s="240"/>
      <c r="F156" s="240"/>
      <c r="G156" s="240"/>
      <c r="H156" s="242"/>
      <c r="I156" s="240"/>
      <c r="J156" s="240"/>
      <c r="K156" s="240"/>
      <c r="L156" s="258"/>
      <c r="M156" s="233"/>
      <c r="N156" s="233"/>
      <c r="O156" s="57" t="s">
        <v>423</v>
      </c>
      <c r="P156" s="56">
        <v>0</v>
      </c>
      <c r="Q156" s="56">
        <v>4</v>
      </c>
      <c r="R156" s="56">
        <v>0</v>
      </c>
      <c r="S156" s="142">
        <f t="shared" si="2"/>
        <v>0</v>
      </c>
      <c r="T156" s="238"/>
      <c r="U156" s="236"/>
      <c r="V156" s="238"/>
      <c r="W156" s="193"/>
      <c r="X156" s="192"/>
      <c r="Y156" s="191"/>
      <c r="Z156" s="169">
        <v>0</v>
      </c>
      <c r="AA156" s="133" t="s">
        <v>619</v>
      </c>
      <c r="AB156" s="109" t="s">
        <v>620</v>
      </c>
      <c r="AC156" s="226"/>
    </row>
    <row r="157" spans="1:29" ht="60" customHeight="1" x14ac:dyDescent="0.2">
      <c r="A157" s="244"/>
      <c r="B157" s="246"/>
      <c r="C157" s="246"/>
      <c r="D157" s="240"/>
      <c r="E157" s="240"/>
      <c r="F157" s="240"/>
      <c r="G157" s="240"/>
      <c r="H157" s="242"/>
      <c r="I157" s="240"/>
      <c r="J157" s="240"/>
      <c r="K157" s="240"/>
      <c r="L157" s="258"/>
      <c r="M157" s="233"/>
      <c r="N157" s="233"/>
      <c r="O157" s="57" t="s">
        <v>297</v>
      </c>
      <c r="P157" s="56">
        <v>1</v>
      </c>
      <c r="Q157" s="56">
        <v>11</v>
      </c>
      <c r="R157" s="56">
        <v>1</v>
      </c>
      <c r="S157" s="142">
        <f t="shared" si="2"/>
        <v>9.0909090909090912E-2</v>
      </c>
      <c r="T157" s="238"/>
      <c r="U157" s="236"/>
      <c r="V157" s="238"/>
      <c r="W157" s="193"/>
      <c r="X157" s="192"/>
      <c r="Y157" s="191"/>
      <c r="Z157" s="169">
        <v>30</v>
      </c>
      <c r="AA157" s="133" t="s">
        <v>619</v>
      </c>
      <c r="AB157" s="109" t="s">
        <v>622</v>
      </c>
      <c r="AC157" s="226"/>
    </row>
    <row r="158" spans="1:29" ht="76.5" customHeight="1" x14ac:dyDescent="0.2">
      <c r="A158" s="244"/>
      <c r="B158" s="246"/>
      <c r="C158" s="246"/>
      <c r="D158" s="240"/>
      <c r="E158" s="240"/>
      <c r="F158" s="240"/>
      <c r="G158" s="240"/>
      <c r="H158" s="242"/>
      <c r="I158" s="240"/>
      <c r="J158" s="240"/>
      <c r="K158" s="240"/>
      <c r="L158" s="258"/>
      <c r="M158" s="233"/>
      <c r="N158" s="233"/>
      <c r="O158" s="57" t="s">
        <v>424</v>
      </c>
      <c r="P158" s="56">
        <v>0</v>
      </c>
      <c r="Q158" s="56">
        <v>1</v>
      </c>
      <c r="R158" s="56">
        <v>0.1</v>
      </c>
      <c r="S158" s="142">
        <f t="shared" si="2"/>
        <v>0.1</v>
      </c>
      <c r="T158" s="238"/>
      <c r="U158" s="236"/>
      <c r="V158" s="238"/>
      <c r="W158" s="193"/>
      <c r="X158" s="192"/>
      <c r="Y158" s="191"/>
      <c r="Z158" s="169">
        <v>6</v>
      </c>
      <c r="AA158" s="133" t="s">
        <v>619</v>
      </c>
      <c r="AB158" s="109" t="s">
        <v>622</v>
      </c>
      <c r="AC158" s="226"/>
    </row>
    <row r="159" spans="1:29" ht="87" customHeight="1" x14ac:dyDescent="0.2">
      <c r="A159" s="244"/>
      <c r="B159" s="246"/>
      <c r="C159" s="246"/>
      <c r="D159" s="240"/>
      <c r="E159" s="240"/>
      <c r="F159" s="240"/>
      <c r="G159" s="240"/>
      <c r="H159" s="242"/>
      <c r="I159" s="240"/>
      <c r="J159" s="240"/>
      <c r="K159" s="240"/>
      <c r="L159" s="258"/>
      <c r="M159" s="233"/>
      <c r="N159" s="233"/>
      <c r="O159" s="90" t="s">
        <v>425</v>
      </c>
      <c r="P159" s="56">
        <v>11</v>
      </c>
      <c r="Q159" s="56">
        <v>11</v>
      </c>
      <c r="R159" s="56">
        <v>2</v>
      </c>
      <c r="S159" s="142">
        <f t="shared" si="2"/>
        <v>0.18181818181818182</v>
      </c>
      <c r="T159" s="238"/>
      <c r="U159" s="236"/>
      <c r="V159" s="238"/>
      <c r="W159" s="193"/>
      <c r="X159" s="192"/>
      <c r="Y159" s="191"/>
      <c r="Z159" s="169">
        <v>73</v>
      </c>
      <c r="AA159" s="133" t="s">
        <v>619</v>
      </c>
      <c r="AB159" s="110" t="s">
        <v>620</v>
      </c>
      <c r="AC159" s="226"/>
    </row>
    <row r="160" spans="1:29" ht="60" customHeight="1" x14ac:dyDescent="0.2">
      <c r="A160" s="244"/>
      <c r="B160" s="246"/>
      <c r="C160" s="246"/>
      <c r="D160" s="240"/>
      <c r="E160" s="240"/>
      <c r="F160" s="240"/>
      <c r="G160" s="240"/>
      <c r="H160" s="242"/>
      <c r="I160" s="240"/>
      <c r="J160" s="240"/>
      <c r="K160" s="240"/>
      <c r="L160" s="258"/>
      <c r="M160" s="233"/>
      <c r="N160" s="233"/>
      <c r="O160" s="90" t="s">
        <v>426</v>
      </c>
      <c r="P160" s="56">
        <v>1</v>
      </c>
      <c r="Q160" s="56">
        <v>11</v>
      </c>
      <c r="R160" s="56">
        <v>0</v>
      </c>
      <c r="S160" s="142">
        <f t="shared" si="2"/>
        <v>0</v>
      </c>
      <c r="T160" s="238"/>
      <c r="U160" s="236"/>
      <c r="V160" s="238"/>
      <c r="W160" s="193"/>
      <c r="X160" s="192"/>
      <c r="Y160" s="191"/>
      <c r="Z160" s="169">
        <v>0</v>
      </c>
      <c r="AA160" s="133" t="s">
        <v>619</v>
      </c>
      <c r="AB160" s="109" t="s">
        <v>620</v>
      </c>
      <c r="AC160" s="226"/>
    </row>
    <row r="161" spans="1:29" ht="60" customHeight="1" x14ac:dyDescent="0.2">
      <c r="A161" s="244"/>
      <c r="B161" s="246"/>
      <c r="C161" s="246"/>
      <c r="D161" s="240"/>
      <c r="E161" s="240"/>
      <c r="F161" s="240"/>
      <c r="G161" s="240"/>
      <c r="H161" s="242"/>
      <c r="I161" s="240"/>
      <c r="J161" s="240"/>
      <c r="K161" s="240"/>
      <c r="L161" s="258"/>
      <c r="M161" s="233"/>
      <c r="N161" s="233"/>
      <c r="O161" s="90" t="s">
        <v>298</v>
      </c>
      <c r="P161" s="56">
        <v>1</v>
      </c>
      <c r="Q161" s="56">
        <v>1</v>
      </c>
      <c r="R161" s="56">
        <v>0</v>
      </c>
      <c r="S161" s="142">
        <f t="shared" si="2"/>
        <v>0</v>
      </c>
      <c r="T161" s="238"/>
      <c r="U161" s="236"/>
      <c r="V161" s="238"/>
      <c r="W161" s="193"/>
      <c r="X161" s="192"/>
      <c r="Y161" s="191"/>
      <c r="Z161" s="169">
        <v>0</v>
      </c>
      <c r="AA161" s="133" t="s">
        <v>619</v>
      </c>
      <c r="AB161" s="109" t="s">
        <v>620</v>
      </c>
      <c r="AC161" s="226"/>
    </row>
    <row r="162" spans="1:29" ht="60" customHeight="1" x14ac:dyDescent="0.2">
      <c r="A162" s="244"/>
      <c r="B162" s="246"/>
      <c r="C162" s="246"/>
      <c r="D162" s="240"/>
      <c r="E162" s="240"/>
      <c r="F162" s="240"/>
      <c r="G162" s="240"/>
      <c r="H162" s="242"/>
      <c r="I162" s="240"/>
      <c r="J162" s="240"/>
      <c r="K162" s="240"/>
      <c r="L162" s="258"/>
      <c r="M162" s="233"/>
      <c r="N162" s="233"/>
      <c r="O162" s="90" t="s">
        <v>299</v>
      </c>
      <c r="P162" s="56">
        <v>1</v>
      </c>
      <c r="Q162" s="56">
        <v>1</v>
      </c>
      <c r="R162" s="56">
        <v>1</v>
      </c>
      <c r="S162" s="142">
        <f t="shared" si="2"/>
        <v>1</v>
      </c>
      <c r="T162" s="238"/>
      <c r="U162" s="236"/>
      <c r="V162" s="238"/>
      <c r="W162" s="193"/>
      <c r="X162" s="192"/>
      <c r="Y162" s="191"/>
      <c r="Z162" s="169">
        <v>33</v>
      </c>
      <c r="AA162" s="133" t="s">
        <v>619</v>
      </c>
      <c r="AB162" s="109" t="s">
        <v>621</v>
      </c>
      <c r="AC162" s="226"/>
    </row>
    <row r="163" spans="1:29" ht="60" customHeight="1" x14ac:dyDescent="0.2">
      <c r="A163" s="244"/>
      <c r="B163" s="246"/>
      <c r="C163" s="246"/>
      <c r="D163" s="240"/>
      <c r="E163" s="240"/>
      <c r="F163" s="240"/>
      <c r="G163" s="240"/>
      <c r="H163" s="242"/>
      <c r="I163" s="240"/>
      <c r="J163" s="240"/>
      <c r="K163" s="240"/>
      <c r="L163" s="258"/>
      <c r="M163" s="233"/>
      <c r="N163" s="233"/>
      <c r="O163" s="90" t="s">
        <v>476</v>
      </c>
      <c r="P163" s="56">
        <v>0</v>
      </c>
      <c r="Q163" s="25">
        <v>1</v>
      </c>
      <c r="R163" s="25">
        <v>0.25</v>
      </c>
      <c r="S163" s="142">
        <f t="shared" si="2"/>
        <v>0.25</v>
      </c>
      <c r="T163" s="238"/>
      <c r="U163" s="236"/>
      <c r="V163" s="238"/>
      <c r="W163" s="193"/>
      <c r="X163" s="192"/>
      <c r="Y163" s="191"/>
      <c r="Z163" s="169">
        <v>4</v>
      </c>
      <c r="AA163" s="133" t="s">
        <v>619</v>
      </c>
      <c r="AB163" s="133" t="s">
        <v>623</v>
      </c>
      <c r="AC163" s="226"/>
    </row>
    <row r="164" spans="1:29" ht="60" customHeight="1" x14ac:dyDescent="0.2">
      <c r="A164" s="244"/>
      <c r="B164" s="246"/>
      <c r="C164" s="246"/>
      <c r="D164" s="240"/>
      <c r="E164" s="240"/>
      <c r="F164" s="240"/>
      <c r="G164" s="240"/>
      <c r="H164" s="242"/>
      <c r="I164" s="240"/>
      <c r="J164" s="240"/>
      <c r="K164" s="240"/>
      <c r="L164" s="258"/>
      <c r="M164" s="233"/>
      <c r="N164" s="233"/>
      <c r="O164" s="57" t="s">
        <v>470</v>
      </c>
      <c r="P164" s="56">
        <v>1</v>
      </c>
      <c r="Q164" s="56">
        <v>1</v>
      </c>
      <c r="R164" s="56">
        <v>0.25</v>
      </c>
      <c r="S164" s="142">
        <f t="shared" si="2"/>
        <v>0.25</v>
      </c>
      <c r="T164" s="238"/>
      <c r="U164" s="236"/>
      <c r="V164" s="238"/>
      <c r="W164" s="193"/>
      <c r="X164" s="192"/>
      <c r="Y164" s="191"/>
      <c r="Z164" s="169">
        <v>1</v>
      </c>
      <c r="AA164" s="133" t="s">
        <v>619</v>
      </c>
      <c r="AB164" s="133" t="s">
        <v>623</v>
      </c>
      <c r="AC164" s="226"/>
    </row>
    <row r="165" spans="1:29" ht="60" customHeight="1" x14ac:dyDescent="0.2">
      <c r="A165" s="244"/>
      <c r="B165" s="246"/>
      <c r="C165" s="246"/>
      <c r="D165" s="240"/>
      <c r="E165" s="240"/>
      <c r="F165" s="240"/>
      <c r="G165" s="240"/>
      <c r="H165" s="242"/>
      <c r="I165" s="240"/>
      <c r="J165" s="240"/>
      <c r="K165" s="240"/>
      <c r="L165" s="258"/>
      <c r="M165" s="233"/>
      <c r="N165" s="233"/>
      <c r="O165" s="57" t="s">
        <v>475</v>
      </c>
      <c r="P165" s="56">
        <v>0</v>
      </c>
      <c r="Q165" s="56">
        <v>11</v>
      </c>
      <c r="R165" s="56">
        <v>0</v>
      </c>
      <c r="S165" s="142">
        <f t="shared" si="2"/>
        <v>0</v>
      </c>
      <c r="T165" s="238"/>
      <c r="U165" s="236"/>
      <c r="V165" s="238"/>
      <c r="W165" s="193"/>
      <c r="X165" s="192"/>
      <c r="Y165" s="191"/>
      <c r="Z165" s="169">
        <v>0</v>
      </c>
      <c r="AA165" s="133" t="s">
        <v>619</v>
      </c>
      <c r="AB165" s="109" t="s">
        <v>620</v>
      </c>
      <c r="AC165" s="226"/>
    </row>
    <row r="166" spans="1:29" ht="60" customHeight="1" x14ac:dyDescent="0.2">
      <c r="A166" s="244"/>
      <c r="B166" s="246"/>
      <c r="C166" s="246"/>
      <c r="D166" s="240"/>
      <c r="E166" s="240"/>
      <c r="F166" s="240"/>
      <c r="G166" s="240"/>
      <c r="H166" s="242"/>
      <c r="I166" s="240"/>
      <c r="J166" s="240"/>
      <c r="K166" s="240"/>
      <c r="L166" s="258"/>
      <c r="M166" s="233"/>
      <c r="N166" s="233"/>
      <c r="O166" s="57" t="s">
        <v>296</v>
      </c>
      <c r="P166" s="56">
        <v>1</v>
      </c>
      <c r="Q166" s="56">
        <v>11</v>
      </c>
      <c r="R166" s="56">
        <v>0</v>
      </c>
      <c r="S166" s="142">
        <f t="shared" si="2"/>
        <v>0</v>
      </c>
      <c r="T166" s="238"/>
      <c r="U166" s="236"/>
      <c r="V166" s="238"/>
      <c r="W166" s="193"/>
      <c r="X166" s="192"/>
      <c r="Y166" s="191"/>
      <c r="Z166" s="169">
        <v>0</v>
      </c>
      <c r="AA166" s="133" t="s">
        <v>619</v>
      </c>
      <c r="AB166" s="109" t="s">
        <v>620</v>
      </c>
      <c r="AC166" s="226"/>
    </row>
    <row r="167" spans="1:29" ht="60" customHeight="1" x14ac:dyDescent="0.2">
      <c r="A167" s="69" t="s">
        <v>83</v>
      </c>
      <c r="B167" s="46" t="s">
        <v>27</v>
      </c>
      <c r="C167" s="66" t="s">
        <v>96</v>
      </c>
      <c r="D167" s="59" t="s">
        <v>140</v>
      </c>
      <c r="E167" s="59" t="s">
        <v>29</v>
      </c>
      <c r="F167" s="70">
        <v>0.2</v>
      </c>
      <c r="G167" s="71" t="s">
        <v>148</v>
      </c>
      <c r="H167" s="65" t="s">
        <v>153</v>
      </c>
      <c r="I167" s="71" t="s">
        <v>153</v>
      </c>
      <c r="J167" s="59">
        <v>6</v>
      </c>
      <c r="K167" s="59">
        <v>6</v>
      </c>
      <c r="L167" s="258">
        <v>2020630010122</v>
      </c>
      <c r="M167" s="233" t="s">
        <v>67</v>
      </c>
      <c r="N167" s="233" t="s">
        <v>243</v>
      </c>
      <c r="O167" s="90" t="s">
        <v>300</v>
      </c>
      <c r="P167" s="25">
        <v>1</v>
      </c>
      <c r="Q167" s="25">
        <v>1</v>
      </c>
      <c r="R167" s="25">
        <v>0.25</v>
      </c>
      <c r="S167" s="142">
        <f t="shared" si="2"/>
        <v>0.25</v>
      </c>
      <c r="T167" s="151" t="s">
        <v>153</v>
      </c>
      <c r="U167" s="236" t="s">
        <v>562</v>
      </c>
      <c r="V167" s="238" t="s">
        <v>579</v>
      </c>
      <c r="W167" s="185">
        <f>1776000000+447602690</f>
        <v>2223602690</v>
      </c>
      <c r="X167" s="187">
        <v>938285714</v>
      </c>
      <c r="Y167" s="189">
        <f>X167/W167</f>
        <v>0.42196644131600686</v>
      </c>
      <c r="Z167" s="177">
        <v>286</v>
      </c>
      <c r="AA167" s="133" t="s">
        <v>619</v>
      </c>
      <c r="AB167" s="133" t="s">
        <v>623</v>
      </c>
      <c r="AC167" s="226" t="s">
        <v>87</v>
      </c>
    </row>
    <row r="168" spans="1:29" ht="60" customHeight="1" x14ac:dyDescent="0.2">
      <c r="A168" s="69" t="s">
        <v>83</v>
      </c>
      <c r="B168" s="46" t="s">
        <v>27</v>
      </c>
      <c r="C168" s="66" t="s">
        <v>96</v>
      </c>
      <c r="D168" s="59" t="s">
        <v>140</v>
      </c>
      <c r="E168" s="59" t="s">
        <v>29</v>
      </c>
      <c r="F168" s="70">
        <v>0.2</v>
      </c>
      <c r="G168" s="71" t="s">
        <v>148</v>
      </c>
      <c r="H168" s="65" t="s">
        <v>153</v>
      </c>
      <c r="I168" s="71" t="s">
        <v>153</v>
      </c>
      <c r="J168" s="59">
        <v>6</v>
      </c>
      <c r="K168" s="59">
        <v>6</v>
      </c>
      <c r="L168" s="258"/>
      <c r="M168" s="233"/>
      <c r="N168" s="233"/>
      <c r="O168" s="52" t="s">
        <v>301</v>
      </c>
      <c r="P168" s="56">
        <v>7</v>
      </c>
      <c r="Q168" s="25">
        <v>1</v>
      </c>
      <c r="R168" s="25">
        <v>0.25</v>
      </c>
      <c r="S168" s="142">
        <f t="shared" si="2"/>
        <v>0.25</v>
      </c>
      <c r="T168" s="152" t="s">
        <v>153</v>
      </c>
      <c r="U168" s="235"/>
      <c r="V168" s="238"/>
      <c r="W168" s="186"/>
      <c r="X168" s="188"/>
      <c r="Y168" s="190"/>
      <c r="Z168" s="177">
        <v>416</v>
      </c>
      <c r="AA168" s="133" t="s">
        <v>619</v>
      </c>
      <c r="AB168" s="133" t="s">
        <v>623</v>
      </c>
      <c r="AC168" s="226"/>
    </row>
    <row r="169" spans="1:29" ht="60" customHeight="1" x14ac:dyDescent="0.2">
      <c r="A169" s="244" t="s">
        <v>83</v>
      </c>
      <c r="B169" s="246" t="s">
        <v>27</v>
      </c>
      <c r="C169" s="246" t="s">
        <v>96</v>
      </c>
      <c r="D169" s="240" t="s">
        <v>140</v>
      </c>
      <c r="E169" s="240" t="s">
        <v>29</v>
      </c>
      <c r="F169" s="240">
        <v>0.2</v>
      </c>
      <c r="G169" s="240" t="s">
        <v>148</v>
      </c>
      <c r="H169" s="242" t="s">
        <v>154</v>
      </c>
      <c r="I169" s="240" t="s">
        <v>155</v>
      </c>
      <c r="J169" s="240">
        <v>8</v>
      </c>
      <c r="K169" s="240">
        <v>7</v>
      </c>
      <c r="L169" s="258"/>
      <c r="M169" s="233"/>
      <c r="N169" s="233"/>
      <c r="O169" s="57" t="s">
        <v>302</v>
      </c>
      <c r="P169" s="54">
        <v>1</v>
      </c>
      <c r="Q169" s="27">
        <v>1</v>
      </c>
      <c r="R169" s="27">
        <v>0.25</v>
      </c>
      <c r="S169" s="142">
        <f t="shared" si="2"/>
        <v>0.25</v>
      </c>
      <c r="T169" s="238" t="s">
        <v>154</v>
      </c>
      <c r="U169" s="235"/>
      <c r="V169" s="238"/>
      <c r="W169" s="193">
        <f>4144000000+1836102282</f>
        <v>5980102282</v>
      </c>
      <c r="X169" s="192">
        <v>2155394351</v>
      </c>
      <c r="Y169" s="191">
        <f>X169/W169</f>
        <v>0.36042767320012203</v>
      </c>
      <c r="Z169" s="169">
        <v>1</v>
      </c>
      <c r="AA169" s="133" t="s">
        <v>619</v>
      </c>
      <c r="AB169" s="133" t="s">
        <v>623</v>
      </c>
      <c r="AC169" s="226"/>
    </row>
    <row r="170" spans="1:29" ht="60" customHeight="1" x14ac:dyDescent="0.2">
      <c r="A170" s="244"/>
      <c r="B170" s="246"/>
      <c r="C170" s="246"/>
      <c r="D170" s="240"/>
      <c r="E170" s="240"/>
      <c r="F170" s="240"/>
      <c r="G170" s="240"/>
      <c r="H170" s="242"/>
      <c r="I170" s="240"/>
      <c r="J170" s="240"/>
      <c r="K170" s="240"/>
      <c r="L170" s="258"/>
      <c r="M170" s="233"/>
      <c r="N170" s="233"/>
      <c r="O170" s="57" t="s">
        <v>303</v>
      </c>
      <c r="P170" s="25">
        <v>1</v>
      </c>
      <c r="Q170" s="25">
        <v>1</v>
      </c>
      <c r="R170" s="25">
        <v>0</v>
      </c>
      <c r="S170" s="142">
        <f t="shared" si="2"/>
        <v>0</v>
      </c>
      <c r="T170" s="238"/>
      <c r="U170" s="235"/>
      <c r="V170" s="238"/>
      <c r="W170" s="193"/>
      <c r="X170" s="192"/>
      <c r="Y170" s="191"/>
      <c r="Z170" s="169">
        <v>0</v>
      </c>
      <c r="AA170" s="133" t="s">
        <v>619</v>
      </c>
      <c r="AB170" s="109" t="s">
        <v>620</v>
      </c>
      <c r="AC170" s="226"/>
    </row>
    <row r="171" spans="1:29" ht="60" customHeight="1" x14ac:dyDescent="0.2">
      <c r="A171" s="244"/>
      <c r="B171" s="246"/>
      <c r="C171" s="246"/>
      <c r="D171" s="240"/>
      <c r="E171" s="240"/>
      <c r="F171" s="240"/>
      <c r="G171" s="240"/>
      <c r="H171" s="242"/>
      <c r="I171" s="240"/>
      <c r="J171" s="240"/>
      <c r="K171" s="240"/>
      <c r="L171" s="258"/>
      <c r="M171" s="233"/>
      <c r="N171" s="233"/>
      <c r="O171" s="57" t="s">
        <v>515</v>
      </c>
      <c r="P171" s="25">
        <v>0</v>
      </c>
      <c r="Q171" s="56">
        <v>1</v>
      </c>
      <c r="R171" s="56">
        <v>0</v>
      </c>
      <c r="S171" s="142">
        <f t="shared" si="2"/>
        <v>0</v>
      </c>
      <c r="T171" s="238"/>
      <c r="U171" s="235"/>
      <c r="V171" s="238"/>
      <c r="W171" s="193"/>
      <c r="X171" s="192"/>
      <c r="Y171" s="191"/>
      <c r="Z171" s="169">
        <v>0</v>
      </c>
      <c r="AA171" s="133" t="s">
        <v>619</v>
      </c>
      <c r="AB171" s="109" t="s">
        <v>620</v>
      </c>
      <c r="AC171" s="226"/>
    </row>
    <row r="172" spans="1:29" ht="60" customHeight="1" x14ac:dyDescent="0.2">
      <c r="A172" s="244"/>
      <c r="B172" s="246"/>
      <c r="C172" s="246"/>
      <c r="D172" s="240"/>
      <c r="E172" s="240"/>
      <c r="F172" s="240"/>
      <c r="G172" s="240"/>
      <c r="H172" s="242"/>
      <c r="I172" s="240"/>
      <c r="J172" s="240"/>
      <c r="K172" s="240"/>
      <c r="L172" s="258"/>
      <c r="M172" s="233"/>
      <c r="N172" s="233"/>
      <c r="O172" s="57" t="s">
        <v>427</v>
      </c>
      <c r="P172" s="56">
        <v>1</v>
      </c>
      <c r="Q172" s="56">
        <v>1</v>
      </c>
      <c r="R172" s="56">
        <v>1</v>
      </c>
      <c r="S172" s="142">
        <f t="shared" si="2"/>
        <v>1</v>
      </c>
      <c r="T172" s="238"/>
      <c r="U172" s="235"/>
      <c r="V172" s="238"/>
      <c r="W172" s="193"/>
      <c r="X172" s="192"/>
      <c r="Y172" s="191"/>
      <c r="Z172" s="169">
        <v>1</v>
      </c>
      <c r="AA172" s="133" t="s">
        <v>619</v>
      </c>
      <c r="AB172" s="109" t="s">
        <v>621</v>
      </c>
      <c r="AC172" s="226"/>
    </row>
    <row r="173" spans="1:29" ht="60" customHeight="1" x14ac:dyDescent="0.2">
      <c r="A173" s="244"/>
      <c r="B173" s="246"/>
      <c r="C173" s="246"/>
      <c r="D173" s="240"/>
      <c r="E173" s="240"/>
      <c r="F173" s="240"/>
      <c r="G173" s="240"/>
      <c r="H173" s="242"/>
      <c r="I173" s="240"/>
      <c r="J173" s="240"/>
      <c r="K173" s="240"/>
      <c r="L173" s="258"/>
      <c r="M173" s="233"/>
      <c r="N173" s="233"/>
      <c r="O173" s="57" t="s">
        <v>244</v>
      </c>
      <c r="P173" s="56">
        <v>1</v>
      </c>
      <c r="Q173" s="56">
        <v>1</v>
      </c>
      <c r="R173" s="56">
        <v>0.25</v>
      </c>
      <c r="S173" s="142">
        <f t="shared" si="2"/>
        <v>0.25</v>
      </c>
      <c r="T173" s="238"/>
      <c r="U173" s="235"/>
      <c r="V173" s="238"/>
      <c r="W173" s="193"/>
      <c r="X173" s="192"/>
      <c r="Y173" s="191"/>
      <c r="Z173" s="169">
        <v>1</v>
      </c>
      <c r="AA173" s="133" t="s">
        <v>619</v>
      </c>
      <c r="AB173" s="133" t="s">
        <v>623</v>
      </c>
      <c r="AC173" s="226"/>
    </row>
    <row r="174" spans="1:29" ht="60" customHeight="1" x14ac:dyDescent="0.2">
      <c r="A174" s="244"/>
      <c r="B174" s="246"/>
      <c r="C174" s="246"/>
      <c r="D174" s="240"/>
      <c r="E174" s="240"/>
      <c r="F174" s="240"/>
      <c r="G174" s="240"/>
      <c r="H174" s="242"/>
      <c r="I174" s="240"/>
      <c r="J174" s="240"/>
      <c r="K174" s="240"/>
      <c r="L174" s="258"/>
      <c r="M174" s="233"/>
      <c r="N174" s="233"/>
      <c r="O174" s="57" t="s">
        <v>395</v>
      </c>
      <c r="P174" s="25">
        <v>1</v>
      </c>
      <c r="Q174" s="25">
        <v>1</v>
      </c>
      <c r="R174" s="25">
        <v>0.25</v>
      </c>
      <c r="S174" s="142">
        <f t="shared" si="2"/>
        <v>0.25</v>
      </c>
      <c r="T174" s="238"/>
      <c r="U174" s="235"/>
      <c r="V174" s="238"/>
      <c r="W174" s="193"/>
      <c r="X174" s="192"/>
      <c r="Y174" s="191"/>
      <c r="Z174" s="169">
        <v>31</v>
      </c>
      <c r="AA174" s="133" t="s">
        <v>619</v>
      </c>
      <c r="AB174" s="133" t="s">
        <v>623</v>
      </c>
      <c r="AC174" s="226"/>
    </row>
    <row r="175" spans="1:29" ht="60" customHeight="1" x14ac:dyDescent="0.2">
      <c r="A175" s="69" t="s">
        <v>83</v>
      </c>
      <c r="B175" s="46" t="s">
        <v>27</v>
      </c>
      <c r="C175" s="66" t="s">
        <v>96</v>
      </c>
      <c r="D175" s="59" t="s">
        <v>156</v>
      </c>
      <c r="E175" s="264">
        <v>0.1111</v>
      </c>
      <c r="F175" s="262">
        <v>0.2</v>
      </c>
      <c r="G175" s="240" t="s">
        <v>157</v>
      </c>
      <c r="H175" s="242" t="s">
        <v>158</v>
      </c>
      <c r="I175" s="240" t="s">
        <v>159</v>
      </c>
      <c r="J175" s="240">
        <v>600</v>
      </c>
      <c r="K175" s="240">
        <v>800</v>
      </c>
      <c r="L175" s="258">
        <v>2020630010123</v>
      </c>
      <c r="M175" s="233" t="s">
        <v>68</v>
      </c>
      <c r="N175" s="233" t="s">
        <v>245</v>
      </c>
      <c r="O175" s="57" t="s">
        <v>223</v>
      </c>
      <c r="P175" s="56">
        <v>600</v>
      </c>
      <c r="Q175" s="56">
        <v>500</v>
      </c>
      <c r="R175" s="56">
        <v>114</v>
      </c>
      <c r="S175" s="142">
        <f t="shared" si="2"/>
        <v>0.22800000000000001</v>
      </c>
      <c r="T175" s="268" t="s">
        <v>158</v>
      </c>
      <c r="U175" s="235" t="s">
        <v>563</v>
      </c>
      <c r="V175" s="238" t="s">
        <v>570</v>
      </c>
      <c r="W175" s="193">
        <v>10000000</v>
      </c>
      <c r="X175" s="192">
        <v>10000000</v>
      </c>
      <c r="Y175" s="191">
        <f>X175/W175</f>
        <v>1</v>
      </c>
      <c r="Z175" s="169">
        <v>114</v>
      </c>
      <c r="AA175" s="133" t="s">
        <v>619</v>
      </c>
      <c r="AB175" s="110" t="s">
        <v>620</v>
      </c>
      <c r="AC175" s="226" t="s">
        <v>87</v>
      </c>
    </row>
    <row r="176" spans="1:29" ht="60" customHeight="1" x14ac:dyDescent="0.2">
      <c r="A176" s="69" t="s">
        <v>83</v>
      </c>
      <c r="B176" s="46" t="s">
        <v>27</v>
      </c>
      <c r="C176" s="66" t="s">
        <v>96</v>
      </c>
      <c r="D176" s="59" t="s">
        <v>156</v>
      </c>
      <c r="E176" s="264"/>
      <c r="F176" s="262"/>
      <c r="G176" s="240"/>
      <c r="H176" s="242"/>
      <c r="I176" s="240"/>
      <c r="J176" s="240"/>
      <c r="K176" s="240"/>
      <c r="L176" s="258"/>
      <c r="M176" s="233"/>
      <c r="N176" s="233"/>
      <c r="O176" s="57" t="s">
        <v>516</v>
      </c>
      <c r="P176" s="56">
        <v>1</v>
      </c>
      <c r="Q176" s="56">
        <v>1</v>
      </c>
      <c r="R176" s="56">
        <v>1</v>
      </c>
      <c r="S176" s="142">
        <f t="shared" si="2"/>
        <v>1</v>
      </c>
      <c r="T176" s="238"/>
      <c r="U176" s="236"/>
      <c r="V176" s="238"/>
      <c r="W176" s="193"/>
      <c r="X176" s="192"/>
      <c r="Y176" s="191"/>
      <c r="Z176" s="169">
        <v>1</v>
      </c>
      <c r="AA176" s="133" t="s">
        <v>619</v>
      </c>
      <c r="AB176" s="109" t="s">
        <v>621</v>
      </c>
      <c r="AC176" s="226"/>
    </row>
    <row r="177" spans="1:33" ht="60" customHeight="1" x14ac:dyDescent="0.2">
      <c r="A177" s="244"/>
      <c r="B177" s="246" t="s">
        <v>95</v>
      </c>
      <c r="C177" s="246" t="s">
        <v>96</v>
      </c>
      <c r="D177" s="240" t="s">
        <v>156</v>
      </c>
      <c r="E177" s="264">
        <v>0.1111</v>
      </c>
      <c r="F177" s="262">
        <v>0.2</v>
      </c>
      <c r="G177" s="240" t="s">
        <v>160</v>
      </c>
      <c r="H177" s="240" t="s">
        <v>161</v>
      </c>
      <c r="I177" s="240"/>
      <c r="J177" s="240">
        <v>1</v>
      </c>
      <c r="K177" s="240">
        <v>1</v>
      </c>
      <c r="L177" s="258"/>
      <c r="M177" s="233"/>
      <c r="N177" s="233"/>
      <c r="O177" s="99" t="s">
        <v>305</v>
      </c>
      <c r="P177" s="56">
        <v>2</v>
      </c>
      <c r="Q177" s="26">
        <v>18</v>
      </c>
      <c r="R177" s="26">
        <v>0</v>
      </c>
      <c r="S177" s="142">
        <f t="shared" si="2"/>
        <v>0</v>
      </c>
      <c r="T177" s="238" t="s">
        <v>161</v>
      </c>
      <c r="U177" s="235" t="s">
        <v>564</v>
      </c>
      <c r="V177" s="238" t="s">
        <v>570</v>
      </c>
      <c r="W177" s="193">
        <v>10000000</v>
      </c>
      <c r="X177" s="192">
        <v>0</v>
      </c>
      <c r="Y177" s="191">
        <f>X177/W177</f>
        <v>0</v>
      </c>
      <c r="Z177" s="169">
        <v>0</v>
      </c>
      <c r="AA177" s="133" t="s">
        <v>619</v>
      </c>
      <c r="AB177" s="109" t="s">
        <v>620</v>
      </c>
      <c r="AC177" s="226"/>
    </row>
    <row r="178" spans="1:33" ht="60" customHeight="1" x14ac:dyDescent="0.2">
      <c r="A178" s="244"/>
      <c r="B178" s="246"/>
      <c r="C178" s="246"/>
      <c r="D178" s="240"/>
      <c r="E178" s="264"/>
      <c r="F178" s="262"/>
      <c r="G178" s="240"/>
      <c r="H178" s="240"/>
      <c r="I178" s="240"/>
      <c r="J178" s="240"/>
      <c r="K178" s="240"/>
      <c r="L178" s="258"/>
      <c r="M178" s="233"/>
      <c r="N178" s="233"/>
      <c r="O178" s="52" t="s">
        <v>307</v>
      </c>
      <c r="P178" s="56">
        <v>1</v>
      </c>
      <c r="Q178" s="56">
        <v>4</v>
      </c>
      <c r="R178" s="56">
        <v>1</v>
      </c>
      <c r="S178" s="142">
        <f t="shared" si="2"/>
        <v>0.25</v>
      </c>
      <c r="T178" s="238"/>
      <c r="U178" s="236"/>
      <c r="V178" s="238"/>
      <c r="W178" s="193"/>
      <c r="X178" s="192"/>
      <c r="Y178" s="191"/>
      <c r="Z178" s="169">
        <v>17</v>
      </c>
      <c r="AA178" s="133" t="s">
        <v>619</v>
      </c>
      <c r="AB178" s="133" t="s">
        <v>623</v>
      </c>
      <c r="AC178" s="226"/>
    </row>
    <row r="179" spans="1:33" ht="60" customHeight="1" x14ac:dyDescent="0.2">
      <c r="A179" s="244"/>
      <c r="B179" s="246"/>
      <c r="C179" s="246"/>
      <c r="D179" s="240"/>
      <c r="E179" s="264"/>
      <c r="F179" s="262"/>
      <c r="G179" s="240"/>
      <c r="H179" s="240"/>
      <c r="I179" s="240"/>
      <c r="J179" s="240"/>
      <c r="K179" s="240"/>
      <c r="L179" s="258"/>
      <c r="M179" s="233"/>
      <c r="N179" s="233"/>
      <c r="O179" s="57" t="s">
        <v>319</v>
      </c>
      <c r="P179" s="56">
        <v>1</v>
      </c>
      <c r="Q179" s="56">
        <v>1</v>
      </c>
      <c r="R179" s="56">
        <v>0</v>
      </c>
      <c r="S179" s="142">
        <f t="shared" si="2"/>
        <v>0</v>
      </c>
      <c r="T179" s="238"/>
      <c r="U179" s="236"/>
      <c r="V179" s="238"/>
      <c r="W179" s="193"/>
      <c r="X179" s="192"/>
      <c r="Y179" s="191"/>
      <c r="Z179" s="169">
        <v>0</v>
      </c>
      <c r="AA179" s="133" t="s">
        <v>619</v>
      </c>
      <c r="AB179" s="109" t="s">
        <v>620</v>
      </c>
      <c r="AC179" s="226"/>
    </row>
    <row r="180" spans="1:33" ht="60" customHeight="1" x14ac:dyDescent="0.2">
      <c r="A180" s="244"/>
      <c r="B180" s="66" t="s">
        <v>95</v>
      </c>
      <c r="C180" s="66" t="s">
        <v>96</v>
      </c>
      <c r="D180" s="59" t="s">
        <v>156</v>
      </c>
      <c r="E180" s="73">
        <v>0.1111</v>
      </c>
      <c r="F180" s="70">
        <v>0.2</v>
      </c>
      <c r="G180" s="59" t="s">
        <v>160</v>
      </c>
      <c r="H180" s="240"/>
      <c r="I180" s="240"/>
      <c r="J180" s="240"/>
      <c r="K180" s="240"/>
      <c r="L180" s="258"/>
      <c r="M180" s="233"/>
      <c r="N180" s="233"/>
      <c r="O180" s="57" t="s">
        <v>306</v>
      </c>
      <c r="P180" s="56">
        <v>1</v>
      </c>
      <c r="Q180" s="56">
        <v>2</v>
      </c>
      <c r="R180" s="56">
        <v>1</v>
      </c>
      <c r="S180" s="142">
        <f t="shared" si="2"/>
        <v>0.5</v>
      </c>
      <c r="T180" s="238"/>
      <c r="U180" s="236"/>
      <c r="V180" s="238"/>
      <c r="W180" s="193"/>
      <c r="X180" s="192"/>
      <c r="Y180" s="191"/>
      <c r="Z180" s="169">
        <v>32</v>
      </c>
      <c r="AA180" s="133" t="s">
        <v>619</v>
      </c>
      <c r="AB180" s="133" t="s">
        <v>623</v>
      </c>
      <c r="AC180" s="226"/>
    </row>
    <row r="181" spans="1:33" ht="60" customHeight="1" x14ac:dyDescent="0.2">
      <c r="A181" s="69" t="s">
        <v>83</v>
      </c>
      <c r="B181" s="66" t="s">
        <v>27</v>
      </c>
      <c r="C181" s="66" t="s">
        <v>96</v>
      </c>
      <c r="D181" s="59" t="s">
        <v>156</v>
      </c>
      <c r="E181" s="59" t="s">
        <v>29</v>
      </c>
      <c r="F181" s="59">
        <v>5000</v>
      </c>
      <c r="G181" s="59" t="s">
        <v>157</v>
      </c>
      <c r="H181" s="65" t="s">
        <v>162</v>
      </c>
      <c r="I181" s="59" t="s">
        <v>163</v>
      </c>
      <c r="J181" s="59">
        <v>0</v>
      </c>
      <c r="K181" s="59">
        <v>1</v>
      </c>
      <c r="L181" s="258"/>
      <c r="M181" s="233"/>
      <c r="N181" s="233"/>
      <c r="O181" s="57" t="s">
        <v>312</v>
      </c>
      <c r="P181" s="56">
        <v>4</v>
      </c>
      <c r="Q181" s="56">
        <v>1</v>
      </c>
      <c r="R181" s="56">
        <v>0.1</v>
      </c>
      <c r="S181" s="142">
        <f t="shared" si="2"/>
        <v>0.1</v>
      </c>
      <c r="T181" s="150" t="s">
        <v>162</v>
      </c>
      <c r="U181" s="64" t="s">
        <v>575</v>
      </c>
      <c r="V181" s="62" t="s">
        <v>576</v>
      </c>
      <c r="W181" s="166">
        <v>50000000</v>
      </c>
      <c r="X181" s="167">
        <v>0</v>
      </c>
      <c r="Y181" s="147">
        <f>X181/W181</f>
        <v>0</v>
      </c>
      <c r="Z181" s="169">
        <v>1</v>
      </c>
      <c r="AA181" s="133" t="s">
        <v>619</v>
      </c>
      <c r="AB181" s="109" t="s">
        <v>622</v>
      </c>
      <c r="AC181" s="226"/>
      <c r="AF181" s="1">
        <v>66469833</v>
      </c>
      <c r="AG181" s="53">
        <f>+AF181-W181</f>
        <v>16469833</v>
      </c>
    </row>
    <row r="182" spans="1:33" ht="60" customHeight="1" x14ac:dyDescent="0.2">
      <c r="A182" s="244" t="s">
        <v>83</v>
      </c>
      <c r="B182" s="246" t="s">
        <v>27</v>
      </c>
      <c r="C182" s="246" t="s">
        <v>96</v>
      </c>
      <c r="D182" s="240" t="s">
        <v>156</v>
      </c>
      <c r="E182" s="240">
        <v>0.1111</v>
      </c>
      <c r="F182" s="240">
        <v>0.2</v>
      </c>
      <c r="G182" s="240" t="s">
        <v>157</v>
      </c>
      <c r="H182" s="242" t="s">
        <v>164</v>
      </c>
      <c r="I182" s="240" t="s">
        <v>165</v>
      </c>
      <c r="J182" s="240" t="s">
        <v>41</v>
      </c>
      <c r="K182" s="240">
        <v>1200</v>
      </c>
      <c r="L182" s="258"/>
      <c r="M182" s="233"/>
      <c r="N182" s="233"/>
      <c r="O182" s="57" t="s">
        <v>469</v>
      </c>
      <c r="P182" s="56">
        <v>1</v>
      </c>
      <c r="Q182" s="56">
        <v>1</v>
      </c>
      <c r="R182" s="56">
        <v>0</v>
      </c>
      <c r="S182" s="142">
        <f t="shared" si="2"/>
        <v>0</v>
      </c>
      <c r="T182" s="268" t="s">
        <v>164</v>
      </c>
      <c r="U182" s="235" t="s">
        <v>577</v>
      </c>
      <c r="V182" s="238" t="s">
        <v>574</v>
      </c>
      <c r="W182" s="193">
        <f>1205431818-50000000</f>
        <v>1155431818</v>
      </c>
      <c r="X182" s="192">
        <v>93606400</v>
      </c>
      <c r="Y182" s="191">
        <f>X182/W182</f>
        <v>8.1014213510260114E-2</v>
      </c>
      <c r="Z182" s="169">
        <v>0</v>
      </c>
      <c r="AA182" s="133" t="s">
        <v>619</v>
      </c>
      <c r="AB182" s="109" t="s">
        <v>620</v>
      </c>
      <c r="AC182" s="226"/>
    </row>
    <row r="183" spans="1:33" ht="60" customHeight="1" x14ac:dyDescent="0.2">
      <c r="A183" s="244"/>
      <c r="B183" s="246"/>
      <c r="C183" s="246"/>
      <c r="D183" s="240"/>
      <c r="E183" s="240"/>
      <c r="F183" s="240"/>
      <c r="G183" s="240"/>
      <c r="H183" s="242"/>
      <c r="I183" s="240"/>
      <c r="J183" s="240"/>
      <c r="K183" s="240"/>
      <c r="L183" s="258"/>
      <c r="M183" s="233"/>
      <c r="N183" s="233"/>
      <c r="O183" s="57" t="s">
        <v>308</v>
      </c>
      <c r="P183" s="56">
        <v>50</v>
      </c>
      <c r="Q183" s="56">
        <v>11</v>
      </c>
      <c r="R183" s="56">
        <v>0</v>
      </c>
      <c r="S183" s="142">
        <f t="shared" si="2"/>
        <v>0</v>
      </c>
      <c r="T183" s="268"/>
      <c r="U183" s="235"/>
      <c r="V183" s="238"/>
      <c r="W183" s="193"/>
      <c r="X183" s="192"/>
      <c r="Y183" s="191"/>
      <c r="Z183" s="169">
        <v>0</v>
      </c>
      <c r="AA183" s="133" t="s">
        <v>619</v>
      </c>
      <c r="AB183" s="109" t="s">
        <v>620</v>
      </c>
      <c r="AC183" s="226"/>
    </row>
    <row r="184" spans="1:33" ht="84" customHeight="1" x14ac:dyDescent="0.2">
      <c r="A184" s="244"/>
      <c r="B184" s="246"/>
      <c r="C184" s="246"/>
      <c r="D184" s="240"/>
      <c r="E184" s="240"/>
      <c r="F184" s="240"/>
      <c r="G184" s="240"/>
      <c r="H184" s="242"/>
      <c r="I184" s="240"/>
      <c r="J184" s="240"/>
      <c r="K184" s="240"/>
      <c r="L184" s="258"/>
      <c r="M184" s="233"/>
      <c r="N184" s="233"/>
      <c r="O184" s="57" t="s">
        <v>428</v>
      </c>
      <c r="P184" s="56">
        <v>4</v>
      </c>
      <c r="Q184" s="56">
        <v>2</v>
      </c>
      <c r="R184" s="56">
        <v>0.1</v>
      </c>
      <c r="S184" s="142">
        <f t="shared" si="2"/>
        <v>0.05</v>
      </c>
      <c r="T184" s="238"/>
      <c r="U184" s="236"/>
      <c r="V184" s="238"/>
      <c r="W184" s="193"/>
      <c r="X184" s="192"/>
      <c r="Y184" s="191"/>
      <c r="Z184" s="169">
        <v>3</v>
      </c>
      <c r="AA184" s="133" t="s">
        <v>619</v>
      </c>
      <c r="AB184" s="109" t="s">
        <v>622</v>
      </c>
      <c r="AC184" s="226"/>
    </row>
    <row r="185" spans="1:33" ht="60" customHeight="1" x14ac:dyDescent="0.2">
      <c r="A185" s="244"/>
      <c r="B185" s="246"/>
      <c r="C185" s="246"/>
      <c r="D185" s="240"/>
      <c r="E185" s="240"/>
      <c r="F185" s="240"/>
      <c r="G185" s="240"/>
      <c r="H185" s="242"/>
      <c r="I185" s="240"/>
      <c r="J185" s="240"/>
      <c r="K185" s="240"/>
      <c r="L185" s="258"/>
      <c r="M185" s="233"/>
      <c r="N185" s="233"/>
      <c r="O185" s="57" t="s">
        <v>429</v>
      </c>
      <c r="P185" s="56">
        <v>1</v>
      </c>
      <c r="Q185" s="56">
        <v>1</v>
      </c>
      <c r="R185" s="56">
        <v>0</v>
      </c>
      <c r="S185" s="142">
        <f t="shared" si="2"/>
        <v>0</v>
      </c>
      <c r="T185" s="238"/>
      <c r="U185" s="236"/>
      <c r="V185" s="238"/>
      <c r="W185" s="193"/>
      <c r="X185" s="192"/>
      <c r="Y185" s="191"/>
      <c r="Z185" s="169">
        <v>0</v>
      </c>
      <c r="AA185" s="133" t="s">
        <v>619</v>
      </c>
      <c r="AB185" s="109" t="s">
        <v>620</v>
      </c>
      <c r="AC185" s="226"/>
    </row>
    <row r="186" spans="1:33" ht="60" customHeight="1" x14ac:dyDescent="0.2">
      <c r="A186" s="244"/>
      <c r="B186" s="246"/>
      <c r="C186" s="246"/>
      <c r="D186" s="240"/>
      <c r="E186" s="240"/>
      <c r="F186" s="240"/>
      <c r="G186" s="240"/>
      <c r="H186" s="242"/>
      <c r="I186" s="240"/>
      <c r="J186" s="240"/>
      <c r="K186" s="240"/>
      <c r="L186" s="258"/>
      <c r="M186" s="233"/>
      <c r="N186" s="233"/>
      <c r="O186" s="57" t="s">
        <v>517</v>
      </c>
      <c r="P186" s="56">
        <v>0</v>
      </c>
      <c r="Q186" s="25">
        <v>1</v>
      </c>
      <c r="R186" s="25">
        <v>0</v>
      </c>
      <c r="S186" s="142">
        <f t="shared" si="2"/>
        <v>0</v>
      </c>
      <c r="T186" s="238"/>
      <c r="U186" s="236"/>
      <c r="V186" s="238"/>
      <c r="W186" s="193"/>
      <c r="X186" s="192"/>
      <c r="Y186" s="191"/>
      <c r="Z186" s="169">
        <v>0</v>
      </c>
      <c r="AA186" s="133" t="s">
        <v>619</v>
      </c>
      <c r="AB186" s="109" t="s">
        <v>620</v>
      </c>
      <c r="AC186" s="226"/>
    </row>
    <row r="187" spans="1:33" ht="60" customHeight="1" x14ac:dyDescent="0.2">
      <c r="A187" s="244"/>
      <c r="B187" s="246"/>
      <c r="C187" s="246"/>
      <c r="D187" s="240"/>
      <c r="E187" s="240"/>
      <c r="F187" s="240"/>
      <c r="G187" s="240"/>
      <c r="H187" s="242"/>
      <c r="I187" s="240"/>
      <c r="J187" s="240"/>
      <c r="K187" s="240"/>
      <c r="L187" s="258"/>
      <c r="M187" s="233"/>
      <c r="N187" s="233"/>
      <c r="O187" s="57" t="s">
        <v>518</v>
      </c>
      <c r="P187" s="56">
        <v>0</v>
      </c>
      <c r="Q187" s="25">
        <v>0.01</v>
      </c>
      <c r="R187" s="153">
        <v>1E-3</v>
      </c>
      <c r="S187" s="142">
        <f t="shared" si="2"/>
        <v>0.1</v>
      </c>
      <c r="T187" s="238"/>
      <c r="U187" s="236"/>
      <c r="V187" s="238"/>
      <c r="W187" s="193"/>
      <c r="X187" s="192"/>
      <c r="Y187" s="191"/>
      <c r="Z187" s="169">
        <v>1</v>
      </c>
      <c r="AA187" s="133" t="s">
        <v>619</v>
      </c>
      <c r="AB187" s="109" t="s">
        <v>622</v>
      </c>
      <c r="AC187" s="226"/>
    </row>
    <row r="188" spans="1:33" ht="60" customHeight="1" x14ac:dyDescent="0.2">
      <c r="A188" s="244"/>
      <c r="B188" s="246"/>
      <c r="C188" s="246"/>
      <c r="D188" s="240"/>
      <c r="E188" s="240"/>
      <c r="F188" s="240"/>
      <c r="G188" s="240"/>
      <c r="H188" s="242"/>
      <c r="I188" s="240"/>
      <c r="J188" s="240"/>
      <c r="K188" s="240"/>
      <c r="L188" s="258"/>
      <c r="M188" s="233"/>
      <c r="N188" s="233"/>
      <c r="O188" s="57" t="s">
        <v>304</v>
      </c>
      <c r="P188" s="56">
        <v>1</v>
      </c>
      <c r="Q188" s="25">
        <v>1</v>
      </c>
      <c r="R188" s="25">
        <v>0</v>
      </c>
      <c r="S188" s="142">
        <f t="shared" si="2"/>
        <v>0</v>
      </c>
      <c r="T188" s="238"/>
      <c r="U188" s="236"/>
      <c r="V188" s="238"/>
      <c r="W188" s="193"/>
      <c r="X188" s="192"/>
      <c r="Y188" s="191"/>
      <c r="Z188" s="169">
        <v>0</v>
      </c>
      <c r="AA188" s="133" t="s">
        <v>619</v>
      </c>
      <c r="AB188" s="109" t="s">
        <v>620</v>
      </c>
      <c r="AC188" s="226"/>
    </row>
    <row r="189" spans="1:33" ht="60" customHeight="1" x14ac:dyDescent="0.2">
      <c r="A189" s="244"/>
      <c r="B189" s="246"/>
      <c r="C189" s="246"/>
      <c r="D189" s="240"/>
      <c r="E189" s="240"/>
      <c r="F189" s="240"/>
      <c r="G189" s="240"/>
      <c r="H189" s="242"/>
      <c r="I189" s="240"/>
      <c r="J189" s="240"/>
      <c r="K189" s="240"/>
      <c r="L189" s="258"/>
      <c r="M189" s="233"/>
      <c r="N189" s="233"/>
      <c r="O189" s="57" t="s">
        <v>309</v>
      </c>
      <c r="P189" s="56">
        <v>4</v>
      </c>
      <c r="Q189" s="25">
        <v>1</v>
      </c>
      <c r="R189" s="25">
        <v>0.25</v>
      </c>
      <c r="S189" s="142">
        <f t="shared" si="2"/>
        <v>0.25</v>
      </c>
      <c r="T189" s="238"/>
      <c r="U189" s="236"/>
      <c r="V189" s="238"/>
      <c r="W189" s="193"/>
      <c r="X189" s="192"/>
      <c r="Y189" s="191"/>
      <c r="Z189" s="169">
        <v>222</v>
      </c>
      <c r="AA189" s="133" t="s">
        <v>619</v>
      </c>
      <c r="AB189" s="133" t="s">
        <v>623</v>
      </c>
      <c r="AC189" s="226"/>
    </row>
    <row r="190" spans="1:33" ht="60" customHeight="1" x14ac:dyDescent="0.2">
      <c r="A190" s="244"/>
      <c r="B190" s="246"/>
      <c r="C190" s="246"/>
      <c r="D190" s="240"/>
      <c r="E190" s="240"/>
      <c r="F190" s="240"/>
      <c r="G190" s="240"/>
      <c r="H190" s="242"/>
      <c r="I190" s="240"/>
      <c r="J190" s="240"/>
      <c r="K190" s="240"/>
      <c r="L190" s="258"/>
      <c r="M190" s="233"/>
      <c r="N190" s="233"/>
      <c r="O190" s="57" t="s">
        <v>430</v>
      </c>
      <c r="P190" s="56">
        <v>1</v>
      </c>
      <c r="Q190" s="56">
        <v>2</v>
      </c>
      <c r="R190" s="56">
        <v>0</v>
      </c>
      <c r="S190" s="142">
        <f t="shared" si="2"/>
        <v>0</v>
      </c>
      <c r="T190" s="238"/>
      <c r="U190" s="236"/>
      <c r="V190" s="238"/>
      <c r="W190" s="193"/>
      <c r="X190" s="192"/>
      <c r="Y190" s="191"/>
      <c r="Z190" s="169">
        <v>0</v>
      </c>
      <c r="AA190" s="133" t="s">
        <v>619</v>
      </c>
      <c r="AB190" s="109" t="s">
        <v>620</v>
      </c>
      <c r="AC190" s="226"/>
    </row>
    <row r="191" spans="1:33" ht="60" customHeight="1" x14ac:dyDescent="0.2">
      <c r="A191" s="244"/>
      <c r="B191" s="246"/>
      <c r="C191" s="246"/>
      <c r="D191" s="240"/>
      <c r="E191" s="240"/>
      <c r="F191" s="240"/>
      <c r="G191" s="240"/>
      <c r="H191" s="242"/>
      <c r="I191" s="240"/>
      <c r="J191" s="240"/>
      <c r="K191" s="240"/>
      <c r="L191" s="258"/>
      <c r="M191" s="233"/>
      <c r="N191" s="233"/>
      <c r="O191" s="57" t="s">
        <v>499</v>
      </c>
      <c r="P191" s="56">
        <v>0</v>
      </c>
      <c r="Q191" s="56">
        <v>3</v>
      </c>
      <c r="R191" s="56">
        <v>0</v>
      </c>
      <c r="S191" s="142">
        <f t="shared" si="2"/>
        <v>0</v>
      </c>
      <c r="T191" s="238"/>
      <c r="U191" s="236"/>
      <c r="V191" s="238"/>
      <c r="W191" s="193"/>
      <c r="X191" s="192"/>
      <c r="Y191" s="191"/>
      <c r="Z191" s="169">
        <v>0</v>
      </c>
      <c r="AA191" s="133" t="s">
        <v>619</v>
      </c>
      <c r="AB191" s="109" t="s">
        <v>620</v>
      </c>
      <c r="AC191" s="226"/>
    </row>
    <row r="192" spans="1:33" ht="60" customHeight="1" x14ac:dyDescent="0.2">
      <c r="A192" s="244"/>
      <c r="B192" s="246"/>
      <c r="C192" s="246"/>
      <c r="D192" s="240"/>
      <c r="E192" s="240"/>
      <c r="F192" s="240"/>
      <c r="G192" s="240"/>
      <c r="H192" s="242"/>
      <c r="I192" s="240"/>
      <c r="J192" s="240"/>
      <c r="K192" s="240"/>
      <c r="L192" s="258"/>
      <c r="M192" s="233"/>
      <c r="N192" s="233"/>
      <c r="O192" s="57" t="s">
        <v>431</v>
      </c>
      <c r="P192" s="56">
        <v>10</v>
      </c>
      <c r="Q192" s="56">
        <v>1</v>
      </c>
      <c r="R192" s="56">
        <v>0</v>
      </c>
      <c r="S192" s="142">
        <f t="shared" si="2"/>
        <v>0</v>
      </c>
      <c r="T192" s="238"/>
      <c r="U192" s="236"/>
      <c r="V192" s="238"/>
      <c r="W192" s="193"/>
      <c r="X192" s="192"/>
      <c r="Y192" s="191"/>
      <c r="Z192" s="169">
        <v>0</v>
      </c>
      <c r="AA192" s="133" t="s">
        <v>619</v>
      </c>
      <c r="AB192" s="109" t="s">
        <v>620</v>
      </c>
      <c r="AC192" s="226"/>
    </row>
    <row r="193" spans="1:29" ht="60" customHeight="1" x14ac:dyDescent="0.2">
      <c r="A193" s="244"/>
      <c r="B193" s="246"/>
      <c r="C193" s="246"/>
      <c r="D193" s="240"/>
      <c r="E193" s="240"/>
      <c r="F193" s="240"/>
      <c r="G193" s="240"/>
      <c r="H193" s="242"/>
      <c r="I193" s="240"/>
      <c r="J193" s="240"/>
      <c r="K193" s="240"/>
      <c r="L193" s="258"/>
      <c r="M193" s="233"/>
      <c r="N193" s="233"/>
      <c r="O193" s="57" t="s">
        <v>265</v>
      </c>
      <c r="P193" s="56">
        <v>8</v>
      </c>
      <c r="Q193" s="25">
        <v>1</v>
      </c>
      <c r="R193" s="25">
        <v>0.25</v>
      </c>
      <c r="S193" s="142">
        <f t="shared" si="2"/>
        <v>0.25</v>
      </c>
      <c r="T193" s="238"/>
      <c r="U193" s="236"/>
      <c r="V193" s="238"/>
      <c r="W193" s="193"/>
      <c r="X193" s="192"/>
      <c r="Y193" s="191"/>
      <c r="Z193" s="169">
        <v>22</v>
      </c>
      <c r="AA193" s="133" t="s">
        <v>619</v>
      </c>
      <c r="AB193" s="133" t="s">
        <v>623</v>
      </c>
      <c r="AC193" s="226"/>
    </row>
    <row r="194" spans="1:29" ht="60" customHeight="1" x14ac:dyDescent="0.2">
      <c r="A194" s="244"/>
      <c r="B194" s="246"/>
      <c r="C194" s="246"/>
      <c r="D194" s="240"/>
      <c r="E194" s="240"/>
      <c r="F194" s="240"/>
      <c r="G194" s="240"/>
      <c r="H194" s="242"/>
      <c r="I194" s="240"/>
      <c r="J194" s="240"/>
      <c r="K194" s="240"/>
      <c r="L194" s="258"/>
      <c r="M194" s="233"/>
      <c r="N194" s="233"/>
      <c r="O194" s="57" t="s">
        <v>310</v>
      </c>
      <c r="P194" s="56">
        <v>1</v>
      </c>
      <c r="Q194" s="56">
        <v>80</v>
      </c>
      <c r="R194" s="56">
        <v>12</v>
      </c>
      <c r="S194" s="142">
        <f t="shared" si="2"/>
        <v>0.15</v>
      </c>
      <c r="T194" s="238"/>
      <c r="U194" s="236"/>
      <c r="V194" s="238"/>
      <c r="W194" s="193"/>
      <c r="X194" s="192"/>
      <c r="Y194" s="191"/>
      <c r="Z194" s="169">
        <v>46</v>
      </c>
      <c r="AA194" s="133" t="s">
        <v>619</v>
      </c>
      <c r="AB194" s="110" t="s">
        <v>620</v>
      </c>
      <c r="AC194" s="226"/>
    </row>
    <row r="195" spans="1:29" ht="60" customHeight="1" x14ac:dyDescent="0.2">
      <c r="A195" s="244"/>
      <c r="B195" s="246"/>
      <c r="C195" s="246"/>
      <c r="D195" s="240"/>
      <c r="E195" s="240"/>
      <c r="F195" s="240"/>
      <c r="G195" s="240"/>
      <c r="H195" s="242"/>
      <c r="I195" s="240"/>
      <c r="J195" s="240"/>
      <c r="K195" s="240"/>
      <c r="L195" s="258"/>
      <c r="M195" s="233"/>
      <c r="N195" s="233"/>
      <c r="O195" s="57" t="s">
        <v>311</v>
      </c>
      <c r="P195" s="56">
        <v>12</v>
      </c>
      <c r="Q195" s="56">
        <v>12</v>
      </c>
      <c r="R195" s="56">
        <v>3</v>
      </c>
      <c r="S195" s="142">
        <f t="shared" si="2"/>
        <v>0.25</v>
      </c>
      <c r="T195" s="238"/>
      <c r="U195" s="236"/>
      <c r="V195" s="238"/>
      <c r="W195" s="193"/>
      <c r="X195" s="192"/>
      <c r="Y195" s="191"/>
      <c r="Z195" s="169">
        <v>43</v>
      </c>
      <c r="AA195" s="133" t="s">
        <v>619</v>
      </c>
      <c r="AB195" s="133" t="s">
        <v>623</v>
      </c>
      <c r="AC195" s="226"/>
    </row>
    <row r="196" spans="1:29" ht="60" customHeight="1" x14ac:dyDescent="0.2">
      <c r="A196" s="244"/>
      <c r="B196" s="246"/>
      <c r="C196" s="246"/>
      <c r="D196" s="240"/>
      <c r="E196" s="240"/>
      <c r="F196" s="240"/>
      <c r="G196" s="240"/>
      <c r="H196" s="242"/>
      <c r="I196" s="240"/>
      <c r="J196" s="240"/>
      <c r="K196" s="240"/>
      <c r="L196" s="258"/>
      <c r="M196" s="233"/>
      <c r="N196" s="233"/>
      <c r="O196" s="57" t="s">
        <v>313</v>
      </c>
      <c r="P196" s="56">
        <v>1</v>
      </c>
      <c r="Q196" s="56">
        <v>4</v>
      </c>
      <c r="R196" s="56">
        <v>1</v>
      </c>
      <c r="S196" s="142">
        <f t="shared" si="2"/>
        <v>0.25</v>
      </c>
      <c r="T196" s="238"/>
      <c r="U196" s="236"/>
      <c r="V196" s="238"/>
      <c r="W196" s="193"/>
      <c r="X196" s="192"/>
      <c r="Y196" s="191"/>
      <c r="Z196" s="169">
        <v>8</v>
      </c>
      <c r="AA196" s="133" t="s">
        <v>619</v>
      </c>
      <c r="AB196" s="133" t="s">
        <v>623</v>
      </c>
      <c r="AC196" s="226"/>
    </row>
    <row r="197" spans="1:29" ht="60" customHeight="1" x14ac:dyDescent="0.2">
      <c r="A197" s="244"/>
      <c r="B197" s="246"/>
      <c r="C197" s="246"/>
      <c r="D197" s="240"/>
      <c r="E197" s="240"/>
      <c r="F197" s="240"/>
      <c r="G197" s="240"/>
      <c r="H197" s="242"/>
      <c r="I197" s="240"/>
      <c r="J197" s="240"/>
      <c r="K197" s="240"/>
      <c r="L197" s="258"/>
      <c r="M197" s="233"/>
      <c r="N197" s="233"/>
      <c r="O197" s="57" t="s">
        <v>314</v>
      </c>
      <c r="P197" s="56">
        <v>5</v>
      </c>
      <c r="Q197" s="56">
        <v>1</v>
      </c>
      <c r="R197" s="56">
        <v>0</v>
      </c>
      <c r="S197" s="142">
        <f t="shared" si="2"/>
        <v>0</v>
      </c>
      <c r="T197" s="238"/>
      <c r="U197" s="236"/>
      <c r="V197" s="238"/>
      <c r="W197" s="193"/>
      <c r="X197" s="192"/>
      <c r="Y197" s="191"/>
      <c r="Z197" s="169">
        <v>0</v>
      </c>
      <c r="AA197" s="133" t="s">
        <v>619</v>
      </c>
      <c r="AB197" s="109" t="s">
        <v>620</v>
      </c>
      <c r="AC197" s="226"/>
    </row>
    <row r="198" spans="1:29" ht="60" customHeight="1" x14ac:dyDescent="0.2">
      <c r="A198" s="244"/>
      <c r="B198" s="246"/>
      <c r="C198" s="246"/>
      <c r="D198" s="240"/>
      <c r="E198" s="240"/>
      <c r="F198" s="240"/>
      <c r="G198" s="240"/>
      <c r="H198" s="242"/>
      <c r="I198" s="240"/>
      <c r="J198" s="240"/>
      <c r="K198" s="240"/>
      <c r="L198" s="258"/>
      <c r="M198" s="233"/>
      <c r="N198" s="233"/>
      <c r="O198" s="57" t="s">
        <v>432</v>
      </c>
      <c r="P198" s="56">
        <v>0</v>
      </c>
      <c r="Q198" s="56">
        <v>11</v>
      </c>
      <c r="R198" s="56">
        <v>0</v>
      </c>
      <c r="S198" s="142">
        <f t="shared" si="2"/>
        <v>0</v>
      </c>
      <c r="T198" s="238"/>
      <c r="U198" s="236"/>
      <c r="V198" s="238"/>
      <c r="W198" s="193"/>
      <c r="X198" s="192"/>
      <c r="Y198" s="191"/>
      <c r="Z198" s="169">
        <v>0</v>
      </c>
      <c r="AA198" s="133" t="s">
        <v>619</v>
      </c>
      <c r="AB198" s="109" t="s">
        <v>620</v>
      </c>
      <c r="AC198" s="226"/>
    </row>
    <row r="199" spans="1:29" ht="60" customHeight="1" x14ac:dyDescent="0.2">
      <c r="A199" s="244"/>
      <c r="B199" s="246"/>
      <c r="C199" s="246"/>
      <c r="D199" s="240"/>
      <c r="E199" s="240"/>
      <c r="F199" s="240"/>
      <c r="G199" s="240"/>
      <c r="H199" s="242"/>
      <c r="I199" s="240"/>
      <c r="J199" s="240"/>
      <c r="K199" s="240"/>
      <c r="L199" s="258"/>
      <c r="M199" s="233"/>
      <c r="N199" s="233"/>
      <c r="O199" s="57" t="s">
        <v>433</v>
      </c>
      <c r="P199" s="56">
        <v>0</v>
      </c>
      <c r="Q199" s="56">
        <v>7</v>
      </c>
      <c r="R199" s="56">
        <v>0</v>
      </c>
      <c r="S199" s="142">
        <f t="shared" si="2"/>
        <v>0</v>
      </c>
      <c r="T199" s="238"/>
      <c r="U199" s="236"/>
      <c r="V199" s="238"/>
      <c r="W199" s="193"/>
      <c r="X199" s="192"/>
      <c r="Y199" s="191"/>
      <c r="Z199" s="169">
        <v>0</v>
      </c>
      <c r="AA199" s="133" t="s">
        <v>619</v>
      </c>
      <c r="AB199" s="109" t="s">
        <v>620</v>
      </c>
      <c r="AC199" s="226"/>
    </row>
    <row r="200" spans="1:29" ht="60" customHeight="1" x14ac:dyDescent="0.2">
      <c r="A200" s="244"/>
      <c r="B200" s="246"/>
      <c r="C200" s="246"/>
      <c r="D200" s="240"/>
      <c r="E200" s="240"/>
      <c r="F200" s="240"/>
      <c r="G200" s="240"/>
      <c r="H200" s="242"/>
      <c r="I200" s="240"/>
      <c r="J200" s="240"/>
      <c r="K200" s="240"/>
      <c r="L200" s="258"/>
      <c r="M200" s="233"/>
      <c r="N200" s="233"/>
      <c r="O200" s="57" t="s">
        <v>315</v>
      </c>
      <c r="P200" s="56">
        <v>0</v>
      </c>
      <c r="Q200" s="56">
        <v>11</v>
      </c>
      <c r="R200" s="56">
        <v>0</v>
      </c>
      <c r="S200" s="142">
        <f t="shared" si="2"/>
        <v>0</v>
      </c>
      <c r="T200" s="238"/>
      <c r="U200" s="236"/>
      <c r="V200" s="238"/>
      <c r="W200" s="193"/>
      <c r="X200" s="192"/>
      <c r="Y200" s="191"/>
      <c r="Z200" s="169">
        <v>0</v>
      </c>
      <c r="AA200" s="133" t="s">
        <v>619</v>
      </c>
      <c r="AB200" s="109" t="s">
        <v>620</v>
      </c>
      <c r="AC200" s="226"/>
    </row>
    <row r="201" spans="1:29" ht="60" customHeight="1" x14ac:dyDescent="0.2">
      <c r="A201" s="244"/>
      <c r="B201" s="246"/>
      <c r="C201" s="246"/>
      <c r="D201" s="240"/>
      <c r="E201" s="240"/>
      <c r="F201" s="240"/>
      <c r="G201" s="240"/>
      <c r="H201" s="242"/>
      <c r="I201" s="240"/>
      <c r="J201" s="240"/>
      <c r="K201" s="240"/>
      <c r="L201" s="258"/>
      <c r="M201" s="233"/>
      <c r="N201" s="233"/>
      <c r="O201" s="57" t="s">
        <v>316</v>
      </c>
      <c r="P201" s="56">
        <v>0</v>
      </c>
      <c r="Q201" s="56">
        <v>1</v>
      </c>
      <c r="R201" s="56">
        <v>0.2</v>
      </c>
      <c r="S201" s="142">
        <f t="shared" si="2"/>
        <v>0.2</v>
      </c>
      <c r="T201" s="238"/>
      <c r="U201" s="236"/>
      <c r="V201" s="238"/>
      <c r="W201" s="193"/>
      <c r="X201" s="192"/>
      <c r="Y201" s="191"/>
      <c r="Z201" s="169">
        <v>50</v>
      </c>
      <c r="AA201" s="133" t="s">
        <v>619</v>
      </c>
      <c r="AB201" s="110" t="s">
        <v>620</v>
      </c>
      <c r="AC201" s="226"/>
    </row>
    <row r="202" spans="1:29" ht="60" customHeight="1" x14ac:dyDescent="0.2">
      <c r="A202" s="244"/>
      <c r="B202" s="246"/>
      <c r="C202" s="246"/>
      <c r="D202" s="240"/>
      <c r="E202" s="240"/>
      <c r="F202" s="240"/>
      <c r="G202" s="240"/>
      <c r="H202" s="242"/>
      <c r="I202" s="240"/>
      <c r="J202" s="240"/>
      <c r="K202" s="240"/>
      <c r="L202" s="258"/>
      <c r="M202" s="233"/>
      <c r="N202" s="233"/>
      <c r="O202" s="57" t="s">
        <v>317</v>
      </c>
      <c r="P202" s="56">
        <v>1</v>
      </c>
      <c r="Q202" s="25">
        <v>1</v>
      </c>
      <c r="R202" s="25">
        <v>0.1</v>
      </c>
      <c r="S202" s="142">
        <f t="shared" si="2"/>
        <v>0.1</v>
      </c>
      <c r="T202" s="238"/>
      <c r="U202" s="236"/>
      <c r="V202" s="238"/>
      <c r="W202" s="193"/>
      <c r="X202" s="192"/>
      <c r="Y202" s="191"/>
      <c r="Z202" s="169">
        <v>1</v>
      </c>
      <c r="AA202" s="133" t="s">
        <v>619</v>
      </c>
      <c r="AB202" s="109" t="s">
        <v>622</v>
      </c>
      <c r="AC202" s="226"/>
    </row>
    <row r="203" spans="1:29" ht="60" customHeight="1" x14ac:dyDescent="0.2">
      <c r="A203" s="244"/>
      <c r="B203" s="246"/>
      <c r="C203" s="246"/>
      <c r="D203" s="240"/>
      <c r="E203" s="240"/>
      <c r="F203" s="240"/>
      <c r="G203" s="240"/>
      <c r="H203" s="242"/>
      <c r="I203" s="240"/>
      <c r="J203" s="240"/>
      <c r="K203" s="240"/>
      <c r="L203" s="258"/>
      <c r="M203" s="233"/>
      <c r="N203" s="233"/>
      <c r="O203" s="57" t="s">
        <v>434</v>
      </c>
      <c r="P203" s="56">
        <v>10</v>
      </c>
      <c r="Q203" s="25">
        <v>1</v>
      </c>
      <c r="R203" s="25">
        <v>0</v>
      </c>
      <c r="S203" s="142">
        <f t="shared" si="2"/>
        <v>0</v>
      </c>
      <c r="T203" s="238"/>
      <c r="U203" s="236"/>
      <c r="V203" s="238"/>
      <c r="W203" s="193"/>
      <c r="X203" s="192"/>
      <c r="Y203" s="191"/>
      <c r="Z203" s="169">
        <v>0</v>
      </c>
      <c r="AA203" s="133" t="s">
        <v>619</v>
      </c>
      <c r="AB203" s="109" t="s">
        <v>620</v>
      </c>
      <c r="AC203" s="226"/>
    </row>
    <row r="204" spans="1:29" ht="60" customHeight="1" x14ac:dyDescent="0.2">
      <c r="A204" s="244"/>
      <c r="B204" s="246"/>
      <c r="C204" s="246"/>
      <c r="D204" s="240"/>
      <c r="E204" s="240"/>
      <c r="F204" s="240"/>
      <c r="G204" s="240"/>
      <c r="H204" s="242"/>
      <c r="I204" s="240"/>
      <c r="J204" s="240"/>
      <c r="K204" s="240"/>
      <c r="L204" s="258"/>
      <c r="M204" s="233"/>
      <c r="N204" s="233"/>
      <c r="O204" s="57" t="s">
        <v>318</v>
      </c>
      <c r="P204" s="56">
        <v>50</v>
      </c>
      <c r="Q204" s="25">
        <v>1</v>
      </c>
      <c r="R204" s="25">
        <v>0</v>
      </c>
      <c r="S204" s="142">
        <f t="shared" si="2"/>
        <v>0</v>
      </c>
      <c r="T204" s="238"/>
      <c r="U204" s="236"/>
      <c r="V204" s="238"/>
      <c r="W204" s="193"/>
      <c r="X204" s="192"/>
      <c r="Y204" s="191"/>
      <c r="Z204" s="169">
        <v>0</v>
      </c>
      <c r="AA204" s="133" t="s">
        <v>619</v>
      </c>
      <c r="AB204" s="109" t="s">
        <v>620</v>
      </c>
      <c r="AC204" s="226"/>
    </row>
    <row r="205" spans="1:29" ht="60" customHeight="1" x14ac:dyDescent="0.2">
      <c r="A205" s="244"/>
      <c r="B205" s="246"/>
      <c r="C205" s="246"/>
      <c r="D205" s="240"/>
      <c r="E205" s="240"/>
      <c r="F205" s="240"/>
      <c r="G205" s="240"/>
      <c r="H205" s="242"/>
      <c r="I205" s="240"/>
      <c r="J205" s="240"/>
      <c r="K205" s="240"/>
      <c r="L205" s="258"/>
      <c r="M205" s="233"/>
      <c r="N205" s="233"/>
      <c r="O205" s="57" t="s">
        <v>435</v>
      </c>
      <c r="P205" s="56">
        <v>0</v>
      </c>
      <c r="Q205" s="25">
        <v>1</v>
      </c>
      <c r="R205" s="25">
        <v>0.25</v>
      </c>
      <c r="S205" s="142">
        <f t="shared" ref="S205:S268" si="3">R205/Q205</f>
        <v>0.25</v>
      </c>
      <c r="T205" s="238"/>
      <c r="U205" s="236"/>
      <c r="V205" s="238"/>
      <c r="W205" s="193"/>
      <c r="X205" s="192"/>
      <c r="Y205" s="191"/>
      <c r="Z205" s="169">
        <v>28</v>
      </c>
      <c r="AA205" s="133" t="s">
        <v>619</v>
      </c>
      <c r="AB205" s="133" t="s">
        <v>623</v>
      </c>
      <c r="AC205" s="226"/>
    </row>
    <row r="206" spans="1:29" ht="60" customHeight="1" x14ac:dyDescent="0.2">
      <c r="A206" s="244"/>
      <c r="B206" s="246"/>
      <c r="C206" s="246"/>
      <c r="D206" s="240"/>
      <c r="E206" s="240"/>
      <c r="F206" s="240"/>
      <c r="G206" s="240"/>
      <c r="H206" s="242"/>
      <c r="I206" s="240"/>
      <c r="J206" s="240"/>
      <c r="K206" s="240"/>
      <c r="L206" s="258"/>
      <c r="M206" s="233"/>
      <c r="N206" s="233"/>
      <c r="O206" s="57" t="s">
        <v>69</v>
      </c>
      <c r="P206" s="56">
        <v>4</v>
      </c>
      <c r="Q206" s="56">
        <v>2</v>
      </c>
      <c r="R206" s="56">
        <v>1</v>
      </c>
      <c r="S206" s="142">
        <f t="shared" si="3"/>
        <v>0.5</v>
      </c>
      <c r="T206" s="238"/>
      <c r="U206" s="236"/>
      <c r="V206" s="238"/>
      <c r="W206" s="193"/>
      <c r="X206" s="192"/>
      <c r="Y206" s="191"/>
      <c r="Z206" s="169">
        <v>1</v>
      </c>
      <c r="AA206" s="133" t="s">
        <v>619</v>
      </c>
      <c r="AB206" s="133" t="s">
        <v>623</v>
      </c>
      <c r="AC206" s="226"/>
    </row>
    <row r="207" spans="1:29" ht="60" customHeight="1" x14ac:dyDescent="0.2">
      <c r="A207" s="244" t="s">
        <v>83</v>
      </c>
      <c r="B207" s="238" t="s">
        <v>27</v>
      </c>
      <c r="C207" s="238" t="s">
        <v>33</v>
      </c>
      <c r="D207" s="233" t="s">
        <v>166</v>
      </c>
      <c r="E207" s="265">
        <v>0.65269999999999995</v>
      </c>
      <c r="F207" s="266">
        <v>0.2</v>
      </c>
      <c r="G207" s="233" t="s">
        <v>167</v>
      </c>
      <c r="H207" s="267" t="s">
        <v>168</v>
      </c>
      <c r="I207" s="233" t="s">
        <v>169</v>
      </c>
      <c r="J207" s="233">
        <v>1</v>
      </c>
      <c r="K207" s="233">
        <v>1</v>
      </c>
      <c r="L207" s="258">
        <v>2020630010121</v>
      </c>
      <c r="M207" s="233" t="s">
        <v>70</v>
      </c>
      <c r="N207" s="233" t="s">
        <v>246</v>
      </c>
      <c r="O207" s="57" t="s">
        <v>436</v>
      </c>
      <c r="P207" s="56">
        <v>1</v>
      </c>
      <c r="Q207" s="56">
        <v>1</v>
      </c>
      <c r="R207" s="56">
        <v>0</v>
      </c>
      <c r="S207" s="142">
        <f t="shared" si="3"/>
        <v>0</v>
      </c>
      <c r="T207" s="268"/>
      <c r="U207" s="235"/>
      <c r="V207" s="238"/>
      <c r="W207" s="193">
        <v>50000000</v>
      </c>
      <c r="X207" s="192">
        <v>0</v>
      </c>
      <c r="Y207" s="191">
        <v>0</v>
      </c>
      <c r="Z207" s="169">
        <v>0</v>
      </c>
      <c r="AA207" s="133" t="s">
        <v>619</v>
      </c>
      <c r="AB207" s="109" t="s">
        <v>620</v>
      </c>
      <c r="AC207" s="226" t="s">
        <v>87</v>
      </c>
    </row>
    <row r="208" spans="1:29" ht="60" customHeight="1" x14ac:dyDescent="0.2">
      <c r="A208" s="244"/>
      <c r="B208" s="238"/>
      <c r="C208" s="238"/>
      <c r="D208" s="233"/>
      <c r="E208" s="265"/>
      <c r="F208" s="266"/>
      <c r="G208" s="233"/>
      <c r="H208" s="267"/>
      <c r="I208" s="233"/>
      <c r="J208" s="233"/>
      <c r="K208" s="233"/>
      <c r="L208" s="258"/>
      <c r="M208" s="233"/>
      <c r="N208" s="233"/>
      <c r="O208" s="57" t="s">
        <v>437</v>
      </c>
      <c r="P208" s="56">
        <v>4</v>
      </c>
      <c r="Q208" s="56">
        <v>11</v>
      </c>
      <c r="R208" s="56">
        <v>3</v>
      </c>
      <c r="S208" s="142">
        <f t="shared" si="3"/>
        <v>0.27272727272727271</v>
      </c>
      <c r="T208" s="268"/>
      <c r="U208" s="235"/>
      <c r="V208" s="238"/>
      <c r="W208" s="193"/>
      <c r="X208" s="192"/>
      <c r="Y208" s="191"/>
      <c r="Z208" s="169">
        <v>41</v>
      </c>
      <c r="AA208" s="133" t="s">
        <v>619</v>
      </c>
      <c r="AB208" s="133" t="s">
        <v>623</v>
      </c>
      <c r="AC208" s="226"/>
    </row>
    <row r="209" spans="1:29" ht="60" customHeight="1" x14ac:dyDescent="0.2">
      <c r="A209" s="244"/>
      <c r="B209" s="238"/>
      <c r="C209" s="238"/>
      <c r="D209" s="233"/>
      <c r="E209" s="265"/>
      <c r="F209" s="266"/>
      <c r="G209" s="233"/>
      <c r="H209" s="267"/>
      <c r="I209" s="233"/>
      <c r="J209" s="233"/>
      <c r="K209" s="233"/>
      <c r="L209" s="258"/>
      <c r="M209" s="233"/>
      <c r="N209" s="233"/>
      <c r="O209" s="57" t="s">
        <v>438</v>
      </c>
      <c r="P209" s="56">
        <v>1</v>
      </c>
      <c r="Q209" s="56">
        <v>1</v>
      </c>
      <c r="R209" s="56">
        <v>0</v>
      </c>
      <c r="S209" s="142">
        <f t="shared" si="3"/>
        <v>0</v>
      </c>
      <c r="T209" s="268"/>
      <c r="U209" s="235"/>
      <c r="V209" s="238"/>
      <c r="W209" s="193"/>
      <c r="X209" s="192"/>
      <c r="Y209" s="191"/>
      <c r="Z209" s="169">
        <v>0</v>
      </c>
      <c r="AA209" s="133" t="s">
        <v>619</v>
      </c>
      <c r="AB209" s="109" t="s">
        <v>620</v>
      </c>
      <c r="AC209" s="226"/>
    </row>
    <row r="210" spans="1:29" ht="60" customHeight="1" x14ac:dyDescent="0.2">
      <c r="A210" s="244"/>
      <c r="B210" s="238"/>
      <c r="C210" s="238"/>
      <c r="D210" s="233"/>
      <c r="E210" s="265"/>
      <c r="F210" s="266"/>
      <c r="G210" s="233"/>
      <c r="H210" s="267"/>
      <c r="I210" s="233"/>
      <c r="J210" s="233"/>
      <c r="K210" s="233"/>
      <c r="L210" s="258"/>
      <c r="M210" s="233"/>
      <c r="N210" s="233"/>
      <c r="O210" s="57" t="s">
        <v>320</v>
      </c>
      <c r="P210" s="56">
        <v>1</v>
      </c>
      <c r="Q210" s="56">
        <v>11</v>
      </c>
      <c r="R210" s="56">
        <v>2</v>
      </c>
      <c r="S210" s="142">
        <f t="shared" si="3"/>
        <v>0.18181818181818182</v>
      </c>
      <c r="T210" s="238"/>
      <c r="U210" s="236"/>
      <c r="V210" s="238"/>
      <c r="W210" s="193"/>
      <c r="X210" s="192"/>
      <c r="Y210" s="191"/>
      <c r="Z210" s="169">
        <v>49</v>
      </c>
      <c r="AA210" s="133" t="s">
        <v>619</v>
      </c>
      <c r="AB210" s="110" t="s">
        <v>620</v>
      </c>
      <c r="AC210" s="226"/>
    </row>
    <row r="211" spans="1:29" ht="60" customHeight="1" x14ac:dyDescent="0.2">
      <c r="A211" s="244" t="s">
        <v>83</v>
      </c>
      <c r="B211" s="263" t="s">
        <v>95</v>
      </c>
      <c r="C211" s="246" t="s">
        <v>96</v>
      </c>
      <c r="D211" s="240" t="s">
        <v>166</v>
      </c>
      <c r="E211" s="264">
        <v>0.65269999999999995</v>
      </c>
      <c r="F211" s="262">
        <v>0.2</v>
      </c>
      <c r="G211" s="240" t="s">
        <v>170</v>
      </c>
      <c r="H211" s="242" t="s">
        <v>171</v>
      </c>
      <c r="I211" s="240" t="s">
        <v>172</v>
      </c>
      <c r="J211" s="240">
        <v>1</v>
      </c>
      <c r="K211" s="240">
        <v>1</v>
      </c>
      <c r="L211" s="258"/>
      <c r="M211" s="233"/>
      <c r="N211" s="233"/>
      <c r="O211" s="57" t="s">
        <v>321</v>
      </c>
      <c r="P211" s="56">
        <v>1</v>
      </c>
      <c r="Q211" s="56">
        <v>4</v>
      </c>
      <c r="R211" s="56">
        <v>1</v>
      </c>
      <c r="S211" s="142">
        <f t="shared" si="3"/>
        <v>0.25</v>
      </c>
      <c r="T211" s="268" t="s">
        <v>171</v>
      </c>
      <c r="U211" s="235" t="s">
        <v>565</v>
      </c>
      <c r="V211" s="238" t="s">
        <v>570</v>
      </c>
      <c r="W211" s="193">
        <v>10000000</v>
      </c>
      <c r="X211" s="192">
        <v>0</v>
      </c>
      <c r="Y211" s="191">
        <f>X211/W211</f>
        <v>0</v>
      </c>
      <c r="Z211" s="169">
        <v>49</v>
      </c>
      <c r="AA211" s="133" t="s">
        <v>619</v>
      </c>
      <c r="AB211" s="133" t="s">
        <v>623</v>
      </c>
      <c r="AC211" s="226"/>
    </row>
    <row r="212" spans="1:29" ht="60" customHeight="1" x14ac:dyDescent="0.2">
      <c r="A212" s="244"/>
      <c r="B212" s="263"/>
      <c r="C212" s="246"/>
      <c r="D212" s="240"/>
      <c r="E212" s="264"/>
      <c r="F212" s="262"/>
      <c r="G212" s="240"/>
      <c r="H212" s="242"/>
      <c r="I212" s="240"/>
      <c r="J212" s="240"/>
      <c r="K212" s="240"/>
      <c r="L212" s="258"/>
      <c r="M212" s="233"/>
      <c r="N212" s="233"/>
      <c r="O212" s="57" t="s">
        <v>439</v>
      </c>
      <c r="P212" s="56">
        <v>2</v>
      </c>
      <c r="Q212" s="56">
        <v>2</v>
      </c>
      <c r="R212" s="56">
        <v>1</v>
      </c>
      <c r="S212" s="142">
        <f t="shared" si="3"/>
        <v>0.5</v>
      </c>
      <c r="T212" s="238"/>
      <c r="U212" s="236"/>
      <c r="V212" s="238"/>
      <c r="W212" s="193"/>
      <c r="X212" s="192"/>
      <c r="Y212" s="191"/>
      <c r="Z212" s="169">
        <v>25</v>
      </c>
      <c r="AA212" s="133" t="s">
        <v>619</v>
      </c>
      <c r="AB212" s="133" t="s">
        <v>623</v>
      </c>
      <c r="AC212" s="226"/>
    </row>
    <row r="213" spans="1:29" ht="60" customHeight="1" x14ac:dyDescent="0.2">
      <c r="A213" s="244"/>
      <c r="B213" s="263"/>
      <c r="C213" s="246"/>
      <c r="D213" s="240"/>
      <c r="E213" s="264"/>
      <c r="F213" s="262"/>
      <c r="G213" s="240"/>
      <c r="H213" s="242"/>
      <c r="I213" s="240"/>
      <c r="J213" s="240"/>
      <c r="K213" s="240"/>
      <c r="L213" s="258"/>
      <c r="M213" s="233"/>
      <c r="N213" s="233"/>
      <c r="O213" s="52" t="s">
        <v>440</v>
      </c>
      <c r="P213" s="56">
        <v>5</v>
      </c>
      <c r="Q213" s="56">
        <v>22</v>
      </c>
      <c r="R213" s="56">
        <v>2</v>
      </c>
      <c r="S213" s="142">
        <f t="shared" si="3"/>
        <v>9.0909090909090912E-2</v>
      </c>
      <c r="T213" s="238"/>
      <c r="U213" s="236"/>
      <c r="V213" s="238"/>
      <c r="W213" s="193"/>
      <c r="X213" s="192"/>
      <c r="Y213" s="191"/>
      <c r="Z213" s="169">
        <v>24</v>
      </c>
      <c r="AA213" s="133" t="s">
        <v>619</v>
      </c>
      <c r="AB213" s="109" t="s">
        <v>622</v>
      </c>
      <c r="AC213" s="226"/>
    </row>
    <row r="214" spans="1:29" ht="60" customHeight="1" x14ac:dyDescent="0.2">
      <c r="A214" s="244"/>
      <c r="B214" s="263"/>
      <c r="C214" s="246"/>
      <c r="D214" s="240"/>
      <c r="E214" s="264"/>
      <c r="F214" s="262"/>
      <c r="G214" s="240"/>
      <c r="H214" s="242"/>
      <c r="I214" s="240"/>
      <c r="J214" s="240"/>
      <c r="K214" s="240"/>
      <c r="L214" s="258"/>
      <c r="M214" s="233"/>
      <c r="N214" s="233"/>
      <c r="O214" s="52" t="s">
        <v>247</v>
      </c>
      <c r="P214" s="56">
        <v>1</v>
      </c>
      <c r="Q214" s="56">
        <v>1</v>
      </c>
      <c r="R214" s="56">
        <v>0</v>
      </c>
      <c r="S214" s="142">
        <f t="shared" si="3"/>
        <v>0</v>
      </c>
      <c r="T214" s="238"/>
      <c r="U214" s="236"/>
      <c r="V214" s="238"/>
      <c r="W214" s="193"/>
      <c r="X214" s="192"/>
      <c r="Y214" s="191"/>
      <c r="Z214" s="169">
        <v>0</v>
      </c>
      <c r="AA214" s="133" t="s">
        <v>619</v>
      </c>
      <c r="AB214" s="109" t="s">
        <v>620</v>
      </c>
      <c r="AC214" s="226"/>
    </row>
    <row r="215" spans="1:29" ht="60" customHeight="1" x14ac:dyDescent="0.2">
      <c r="A215" s="244"/>
      <c r="B215" s="263"/>
      <c r="C215" s="246"/>
      <c r="D215" s="240"/>
      <c r="E215" s="240">
        <v>0.65269999999999995</v>
      </c>
      <c r="F215" s="240">
        <v>0.2</v>
      </c>
      <c r="G215" s="240" t="s">
        <v>173</v>
      </c>
      <c r="H215" s="242" t="s">
        <v>174</v>
      </c>
      <c r="I215" s="240" t="s">
        <v>165</v>
      </c>
      <c r="J215" s="240" t="s">
        <v>41</v>
      </c>
      <c r="K215" s="240">
        <v>2000</v>
      </c>
      <c r="L215" s="258"/>
      <c r="M215" s="233"/>
      <c r="N215" s="233"/>
      <c r="O215" s="90" t="s">
        <v>441</v>
      </c>
      <c r="P215" s="56">
        <v>40</v>
      </c>
      <c r="Q215" s="56">
        <v>15</v>
      </c>
      <c r="R215" s="56">
        <v>1</v>
      </c>
      <c r="S215" s="142">
        <f t="shared" si="3"/>
        <v>6.6666666666666666E-2</v>
      </c>
      <c r="T215" s="268" t="s">
        <v>174</v>
      </c>
      <c r="U215" s="235" t="s">
        <v>578</v>
      </c>
      <c r="V215" s="238" t="s">
        <v>580</v>
      </c>
      <c r="W215" s="193">
        <f>138788791+716472318</f>
        <v>855261109</v>
      </c>
      <c r="X215" s="192">
        <v>78914400</v>
      </c>
      <c r="Y215" s="191">
        <f>X215/W215</f>
        <v>9.2269365658716046E-2</v>
      </c>
      <c r="Z215" s="169">
        <v>15</v>
      </c>
      <c r="AA215" s="133" t="s">
        <v>619</v>
      </c>
      <c r="AB215" s="109" t="s">
        <v>622</v>
      </c>
      <c r="AC215" s="226"/>
    </row>
    <row r="216" spans="1:29" ht="60" customHeight="1" x14ac:dyDescent="0.2">
      <c r="A216" s="244"/>
      <c r="B216" s="263"/>
      <c r="C216" s="246"/>
      <c r="D216" s="240"/>
      <c r="E216" s="240"/>
      <c r="F216" s="240"/>
      <c r="G216" s="240"/>
      <c r="H216" s="242"/>
      <c r="I216" s="240"/>
      <c r="J216" s="240"/>
      <c r="K216" s="240"/>
      <c r="L216" s="258"/>
      <c r="M216" s="233"/>
      <c r="N216" s="233"/>
      <c r="O216" s="57" t="s">
        <v>442</v>
      </c>
      <c r="P216" s="56">
        <v>1</v>
      </c>
      <c r="Q216" s="56">
        <v>2</v>
      </c>
      <c r="R216" s="56">
        <v>1</v>
      </c>
      <c r="S216" s="142">
        <f t="shared" si="3"/>
        <v>0.5</v>
      </c>
      <c r="T216" s="238"/>
      <c r="U216" s="236"/>
      <c r="V216" s="238"/>
      <c r="W216" s="193"/>
      <c r="X216" s="192"/>
      <c r="Y216" s="191"/>
      <c r="Z216" s="169">
        <v>1</v>
      </c>
      <c r="AA216" s="133" t="s">
        <v>619</v>
      </c>
      <c r="AB216" s="133" t="s">
        <v>623</v>
      </c>
      <c r="AC216" s="226"/>
    </row>
    <row r="217" spans="1:29" ht="60" customHeight="1" x14ac:dyDescent="0.2">
      <c r="A217" s="244"/>
      <c r="B217" s="263"/>
      <c r="C217" s="246"/>
      <c r="D217" s="240"/>
      <c r="E217" s="240"/>
      <c r="F217" s="240"/>
      <c r="G217" s="240"/>
      <c r="H217" s="242"/>
      <c r="I217" s="240"/>
      <c r="J217" s="240"/>
      <c r="K217" s="240"/>
      <c r="L217" s="258"/>
      <c r="M217" s="233"/>
      <c r="N217" s="233"/>
      <c r="O217" s="90" t="s">
        <v>322</v>
      </c>
      <c r="P217" s="56">
        <v>2</v>
      </c>
      <c r="Q217" s="56">
        <v>30</v>
      </c>
      <c r="R217" s="56">
        <v>6</v>
      </c>
      <c r="S217" s="142">
        <f t="shared" si="3"/>
        <v>0.2</v>
      </c>
      <c r="T217" s="238"/>
      <c r="U217" s="236"/>
      <c r="V217" s="238"/>
      <c r="W217" s="193"/>
      <c r="X217" s="192"/>
      <c r="Y217" s="191"/>
      <c r="Z217" s="169">
        <v>263</v>
      </c>
      <c r="AA217" s="133" t="s">
        <v>619</v>
      </c>
      <c r="AB217" s="110" t="s">
        <v>620</v>
      </c>
      <c r="AC217" s="226"/>
    </row>
    <row r="218" spans="1:29" ht="60" customHeight="1" x14ac:dyDescent="0.2">
      <c r="A218" s="244"/>
      <c r="B218" s="263"/>
      <c r="C218" s="246"/>
      <c r="D218" s="240"/>
      <c r="E218" s="240"/>
      <c r="F218" s="240"/>
      <c r="G218" s="240"/>
      <c r="H218" s="242"/>
      <c r="I218" s="240"/>
      <c r="J218" s="240"/>
      <c r="K218" s="240"/>
      <c r="L218" s="258"/>
      <c r="M218" s="233"/>
      <c r="N218" s="233"/>
      <c r="O218" s="90" t="s">
        <v>323</v>
      </c>
      <c r="P218" s="56">
        <v>10</v>
      </c>
      <c r="Q218" s="56">
        <v>1</v>
      </c>
      <c r="R218" s="56">
        <v>0</v>
      </c>
      <c r="S218" s="142">
        <f t="shared" si="3"/>
        <v>0</v>
      </c>
      <c r="T218" s="238"/>
      <c r="U218" s="236"/>
      <c r="V218" s="238"/>
      <c r="W218" s="193"/>
      <c r="X218" s="192"/>
      <c r="Y218" s="191"/>
      <c r="Z218" s="169">
        <v>0</v>
      </c>
      <c r="AA218" s="133" t="s">
        <v>619</v>
      </c>
      <c r="AB218" s="109" t="s">
        <v>620</v>
      </c>
      <c r="AC218" s="226"/>
    </row>
    <row r="219" spans="1:29" ht="60" customHeight="1" x14ac:dyDescent="0.2">
      <c r="A219" s="244"/>
      <c r="B219" s="263"/>
      <c r="C219" s="246"/>
      <c r="D219" s="240"/>
      <c r="E219" s="240"/>
      <c r="F219" s="240"/>
      <c r="G219" s="240"/>
      <c r="H219" s="242"/>
      <c r="I219" s="240"/>
      <c r="J219" s="240"/>
      <c r="K219" s="240"/>
      <c r="L219" s="258"/>
      <c r="M219" s="233"/>
      <c r="N219" s="233"/>
      <c r="O219" s="57" t="s">
        <v>176</v>
      </c>
      <c r="P219" s="56">
        <v>1</v>
      </c>
      <c r="Q219" s="56">
        <v>2</v>
      </c>
      <c r="R219" s="56">
        <v>0</v>
      </c>
      <c r="S219" s="142">
        <f t="shared" si="3"/>
        <v>0</v>
      </c>
      <c r="T219" s="238"/>
      <c r="U219" s="236"/>
      <c r="V219" s="238"/>
      <c r="W219" s="193"/>
      <c r="X219" s="192"/>
      <c r="Y219" s="191"/>
      <c r="Z219" s="169">
        <v>0</v>
      </c>
      <c r="AA219" s="133" t="s">
        <v>619</v>
      </c>
      <c r="AB219" s="109" t="s">
        <v>620</v>
      </c>
      <c r="AC219" s="226"/>
    </row>
    <row r="220" spans="1:29" ht="70.5" customHeight="1" x14ac:dyDescent="0.2">
      <c r="A220" s="244"/>
      <c r="B220" s="263"/>
      <c r="C220" s="246"/>
      <c r="D220" s="240"/>
      <c r="E220" s="240"/>
      <c r="F220" s="240"/>
      <c r="G220" s="240"/>
      <c r="H220" s="242"/>
      <c r="I220" s="240"/>
      <c r="J220" s="240"/>
      <c r="K220" s="240"/>
      <c r="L220" s="258"/>
      <c r="M220" s="233"/>
      <c r="N220" s="233"/>
      <c r="O220" s="57" t="s">
        <v>504</v>
      </c>
      <c r="P220" s="56">
        <v>20</v>
      </c>
      <c r="Q220" s="56">
        <v>4</v>
      </c>
      <c r="R220" s="56">
        <v>0</v>
      </c>
      <c r="S220" s="142">
        <f t="shared" si="3"/>
        <v>0</v>
      </c>
      <c r="T220" s="238"/>
      <c r="U220" s="236"/>
      <c r="V220" s="238"/>
      <c r="W220" s="193"/>
      <c r="X220" s="192"/>
      <c r="Y220" s="191"/>
      <c r="Z220" s="169">
        <v>0</v>
      </c>
      <c r="AA220" s="133" t="s">
        <v>619</v>
      </c>
      <c r="AB220" s="109" t="s">
        <v>620</v>
      </c>
      <c r="AC220" s="226"/>
    </row>
    <row r="221" spans="1:29" ht="60" customHeight="1" x14ac:dyDescent="0.2">
      <c r="A221" s="244"/>
      <c r="B221" s="263"/>
      <c r="C221" s="246"/>
      <c r="D221" s="240"/>
      <c r="E221" s="240"/>
      <c r="F221" s="240"/>
      <c r="G221" s="240"/>
      <c r="H221" s="242"/>
      <c r="I221" s="240"/>
      <c r="J221" s="240"/>
      <c r="K221" s="240"/>
      <c r="L221" s="258"/>
      <c r="M221" s="233"/>
      <c r="N221" s="233"/>
      <c r="O221" s="90" t="s">
        <v>324</v>
      </c>
      <c r="P221" s="29">
        <v>1</v>
      </c>
      <c r="Q221" s="56">
        <v>1</v>
      </c>
      <c r="R221" s="56">
        <v>0.25</v>
      </c>
      <c r="S221" s="142">
        <f t="shared" si="3"/>
        <v>0.25</v>
      </c>
      <c r="T221" s="238"/>
      <c r="U221" s="236"/>
      <c r="V221" s="238"/>
      <c r="W221" s="193"/>
      <c r="X221" s="192"/>
      <c r="Y221" s="191"/>
      <c r="Z221" s="169">
        <v>6</v>
      </c>
      <c r="AA221" s="133" t="s">
        <v>619</v>
      </c>
      <c r="AB221" s="133" t="s">
        <v>623</v>
      </c>
      <c r="AC221" s="226"/>
    </row>
    <row r="222" spans="1:29" ht="60" customHeight="1" x14ac:dyDescent="0.2">
      <c r="A222" s="244"/>
      <c r="B222" s="263"/>
      <c r="C222" s="246"/>
      <c r="D222" s="240"/>
      <c r="E222" s="240"/>
      <c r="F222" s="240"/>
      <c r="G222" s="240"/>
      <c r="H222" s="242"/>
      <c r="I222" s="240"/>
      <c r="J222" s="240"/>
      <c r="K222" s="240"/>
      <c r="L222" s="258"/>
      <c r="M222" s="233"/>
      <c r="N222" s="233"/>
      <c r="O222" s="57" t="s">
        <v>325</v>
      </c>
      <c r="P222" s="56">
        <v>1</v>
      </c>
      <c r="Q222" s="25">
        <v>1</v>
      </c>
      <c r="R222" s="25">
        <v>0.25</v>
      </c>
      <c r="S222" s="142">
        <f t="shared" si="3"/>
        <v>0.25</v>
      </c>
      <c r="T222" s="238"/>
      <c r="U222" s="236"/>
      <c r="V222" s="238"/>
      <c r="W222" s="193"/>
      <c r="X222" s="192"/>
      <c r="Y222" s="191"/>
      <c r="Z222" s="169">
        <v>51</v>
      </c>
      <c r="AA222" s="133" t="s">
        <v>619</v>
      </c>
      <c r="AB222" s="133" t="s">
        <v>623</v>
      </c>
      <c r="AC222" s="226"/>
    </row>
    <row r="223" spans="1:29" ht="60" customHeight="1" x14ac:dyDescent="0.2">
      <c r="A223" s="244"/>
      <c r="B223" s="263"/>
      <c r="C223" s="246"/>
      <c r="D223" s="240"/>
      <c r="E223" s="240"/>
      <c r="F223" s="240"/>
      <c r="G223" s="240"/>
      <c r="H223" s="242"/>
      <c r="I223" s="240"/>
      <c r="J223" s="240"/>
      <c r="K223" s="240"/>
      <c r="L223" s="258"/>
      <c r="M223" s="233"/>
      <c r="N223" s="233"/>
      <c r="O223" s="57" t="s">
        <v>443</v>
      </c>
      <c r="P223" s="56">
        <v>2</v>
      </c>
      <c r="Q223" s="56">
        <v>30</v>
      </c>
      <c r="R223" s="56">
        <v>3</v>
      </c>
      <c r="S223" s="142">
        <f t="shared" si="3"/>
        <v>0.1</v>
      </c>
      <c r="T223" s="238"/>
      <c r="U223" s="236"/>
      <c r="V223" s="238"/>
      <c r="W223" s="193"/>
      <c r="X223" s="192"/>
      <c r="Y223" s="191"/>
      <c r="Z223" s="169">
        <v>87</v>
      </c>
      <c r="AA223" s="133" t="s">
        <v>619</v>
      </c>
      <c r="AB223" s="109" t="s">
        <v>622</v>
      </c>
      <c r="AC223" s="226"/>
    </row>
    <row r="224" spans="1:29" ht="60" customHeight="1" x14ac:dyDescent="0.2">
      <c r="A224" s="244"/>
      <c r="B224" s="263"/>
      <c r="C224" s="246"/>
      <c r="D224" s="240"/>
      <c r="E224" s="240"/>
      <c r="F224" s="240"/>
      <c r="G224" s="240"/>
      <c r="H224" s="242"/>
      <c r="I224" s="240"/>
      <c r="J224" s="240"/>
      <c r="K224" s="240"/>
      <c r="L224" s="258"/>
      <c r="M224" s="233"/>
      <c r="N224" s="233"/>
      <c r="O224" s="90" t="s">
        <v>326</v>
      </c>
      <c r="P224" s="56">
        <v>0</v>
      </c>
      <c r="Q224" s="56">
        <v>30</v>
      </c>
      <c r="R224" s="56">
        <v>7</v>
      </c>
      <c r="S224" s="142">
        <f t="shared" si="3"/>
        <v>0.23333333333333334</v>
      </c>
      <c r="T224" s="238"/>
      <c r="U224" s="236"/>
      <c r="V224" s="238"/>
      <c r="W224" s="193"/>
      <c r="X224" s="192"/>
      <c r="Y224" s="191"/>
      <c r="Z224" s="169">
        <v>7</v>
      </c>
      <c r="AA224" s="133" t="s">
        <v>619</v>
      </c>
      <c r="AB224" s="110" t="s">
        <v>620</v>
      </c>
      <c r="AC224" s="226"/>
    </row>
    <row r="225" spans="1:29" ht="60" customHeight="1" x14ac:dyDescent="0.2">
      <c r="A225" s="244"/>
      <c r="B225" s="263"/>
      <c r="C225" s="246"/>
      <c r="D225" s="240"/>
      <c r="E225" s="240"/>
      <c r="F225" s="240"/>
      <c r="G225" s="240"/>
      <c r="H225" s="242"/>
      <c r="I225" s="240"/>
      <c r="J225" s="240"/>
      <c r="K225" s="240"/>
      <c r="L225" s="258"/>
      <c r="M225" s="233"/>
      <c r="N225" s="233"/>
      <c r="O225" s="57" t="s">
        <v>175</v>
      </c>
      <c r="P225" s="56">
        <v>0</v>
      </c>
      <c r="Q225" s="56">
        <v>6</v>
      </c>
      <c r="R225" s="56">
        <v>1</v>
      </c>
      <c r="S225" s="142">
        <f t="shared" si="3"/>
        <v>0.16666666666666666</v>
      </c>
      <c r="T225" s="238"/>
      <c r="U225" s="236"/>
      <c r="V225" s="238"/>
      <c r="W225" s="193"/>
      <c r="X225" s="192"/>
      <c r="Y225" s="191"/>
      <c r="Z225" s="169">
        <v>20</v>
      </c>
      <c r="AA225" s="133" t="s">
        <v>619</v>
      </c>
      <c r="AB225" s="110" t="s">
        <v>620</v>
      </c>
      <c r="AC225" s="226"/>
    </row>
    <row r="226" spans="1:29" ht="60" customHeight="1" x14ac:dyDescent="0.2">
      <c r="A226" s="244"/>
      <c r="B226" s="263"/>
      <c r="C226" s="246"/>
      <c r="D226" s="240"/>
      <c r="E226" s="240"/>
      <c r="F226" s="240"/>
      <c r="G226" s="240"/>
      <c r="H226" s="242"/>
      <c r="I226" s="240"/>
      <c r="J226" s="240"/>
      <c r="K226" s="240"/>
      <c r="L226" s="258"/>
      <c r="M226" s="233"/>
      <c r="N226" s="233"/>
      <c r="O226" s="90" t="s">
        <v>327</v>
      </c>
      <c r="P226" s="56">
        <v>0</v>
      </c>
      <c r="Q226" s="56">
        <v>15</v>
      </c>
      <c r="R226" s="56">
        <v>2</v>
      </c>
      <c r="S226" s="142">
        <f t="shared" si="3"/>
        <v>0.13333333333333333</v>
      </c>
      <c r="T226" s="238"/>
      <c r="U226" s="236"/>
      <c r="V226" s="238"/>
      <c r="W226" s="193"/>
      <c r="X226" s="192"/>
      <c r="Y226" s="191"/>
      <c r="Z226" s="169">
        <v>5</v>
      </c>
      <c r="AA226" s="133" t="s">
        <v>619</v>
      </c>
      <c r="AB226" s="110" t="s">
        <v>620</v>
      </c>
      <c r="AC226" s="226"/>
    </row>
    <row r="227" spans="1:29" ht="60" customHeight="1" x14ac:dyDescent="0.2">
      <c r="A227" s="244"/>
      <c r="B227" s="263"/>
      <c r="C227" s="246"/>
      <c r="D227" s="240"/>
      <c r="E227" s="240"/>
      <c r="F227" s="240"/>
      <c r="G227" s="240"/>
      <c r="H227" s="242"/>
      <c r="I227" s="240"/>
      <c r="J227" s="240"/>
      <c r="K227" s="240"/>
      <c r="L227" s="258"/>
      <c r="M227" s="233"/>
      <c r="N227" s="233"/>
      <c r="O227" s="57" t="s">
        <v>444</v>
      </c>
      <c r="P227" s="56">
        <v>1</v>
      </c>
      <c r="Q227" s="56">
        <v>11</v>
      </c>
      <c r="R227" s="56">
        <v>1</v>
      </c>
      <c r="S227" s="142">
        <f t="shared" si="3"/>
        <v>9.0909090909090912E-2</v>
      </c>
      <c r="T227" s="238"/>
      <c r="U227" s="236"/>
      <c r="V227" s="238"/>
      <c r="W227" s="193"/>
      <c r="X227" s="192"/>
      <c r="Y227" s="191"/>
      <c r="Z227" s="169">
        <v>3</v>
      </c>
      <c r="AA227" s="133" t="s">
        <v>619</v>
      </c>
      <c r="AB227" s="109" t="s">
        <v>622</v>
      </c>
      <c r="AC227" s="226"/>
    </row>
    <row r="228" spans="1:29" ht="96" customHeight="1" x14ac:dyDescent="0.2">
      <c r="A228" s="244"/>
      <c r="B228" s="263"/>
      <c r="C228" s="246"/>
      <c r="D228" s="240"/>
      <c r="E228" s="240"/>
      <c r="F228" s="240"/>
      <c r="G228" s="240"/>
      <c r="H228" s="242"/>
      <c r="I228" s="240"/>
      <c r="J228" s="240"/>
      <c r="K228" s="240"/>
      <c r="L228" s="258"/>
      <c r="M228" s="233"/>
      <c r="N228" s="233"/>
      <c r="O228" s="57" t="s">
        <v>328</v>
      </c>
      <c r="P228" s="56">
        <v>3</v>
      </c>
      <c r="Q228" s="56">
        <v>8</v>
      </c>
      <c r="R228" s="56">
        <v>1</v>
      </c>
      <c r="S228" s="142">
        <f t="shared" si="3"/>
        <v>0.125</v>
      </c>
      <c r="T228" s="238"/>
      <c r="U228" s="236"/>
      <c r="V228" s="238"/>
      <c r="W228" s="193"/>
      <c r="X228" s="192"/>
      <c r="Y228" s="191"/>
      <c r="Z228" s="169">
        <v>32</v>
      </c>
      <c r="AA228" s="133" t="s">
        <v>619</v>
      </c>
      <c r="AB228" s="110" t="s">
        <v>620</v>
      </c>
      <c r="AC228" s="226"/>
    </row>
    <row r="229" spans="1:29" ht="60" customHeight="1" x14ac:dyDescent="0.2">
      <c r="A229" s="244"/>
      <c r="B229" s="263"/>
      <c r="C229" s="246"/>
      <c r="D229" s="240"/>
      <c r="E229" s="240"/>
      <c r="F229" s="240"/>
      <c r="G229" s="240"/>
      <c r="H229" s="242"/>
      <c r="I229" s="240"/>
      <c r="J229" s="240"/>
      <c r="K229" s="240"/>
      <c r="L229" s="258"/>
      <c r="M229" s="233"/>
      <c r="N229" s="233"/>
      <c r="O229" s="57" t="s">
        <v>329</v>
      </c>
      <c r="P229" s="56">
        <v>4</v>
      </c>
      <c r="Q229" s="56">
        <v>2</v>
      </c>
      <c r="R229" s="56">
        <v>0</v>
      </c>
      <c r="S229" s="142">
        <f t="shared" si="3"/>
        <v>0</v>
      </c>
      <c r="T229" s="238"/>
      <c r="U229" s="236"/>
      <c r="V229" s="238"/>
      <c r="W229" s="193"/>
      <c r="X229" s="192"/>
      <c r="Y229" s="191"/>
      <c r="Z229" s="169">
        <v>0</v>
      </c>
      <c r="AA229" s="133" t="s">
        <v>619</v>
      </c>
      <c r="AB229" s="109" t="s">
        <v>620</v>
      </c>
      <c r="AC229" s="226"/>
    </row>
    <row r="230" spans="1:29" ht="60" customHeight="1" x14ac:dyDescent="0.2">
      <c r="A230" s="244"/>
      <c r="B230" s="263"/>
      <c r="C230" s="246"/>
      <c r="D230" s="240"/>
      <c r="E230" s="240"/>
      <c r="F230" s="240"/>
      <c r="G230" s="240"/>
      <c r="H230" s="242"/>
      <c r="I230" s="240"/>
      <c r="J230" s="240"/>
      <c r="K230" s="240"/>
      <c r="L230" s="258"/>
      <c r="M230" s="233"/>
      <c r="N230" s="233"/>
      <c r="O230" s="57" t="s">
        <v>325</v>
      </c>
      <c r="P230" s="56">
        <v>0</v>
      </c>
      <c r="Q230" s="25">
        <v>1</v>
      </c>
      <c r="R230" s="25">
        <v>0</v>
      </c>
      <c r="S230" s="142">
        <f t="shared" si="3"/>
        <v>0</v>
      </c>
      <c r="T230" s="238"/>
      <c r="U230" s="236"/>
      <c r="V230" s="238"/>
      <c r="W230" s="193"/>
      <c r="X230" s="192"/>
      <c r="Y230" s="191"/>
      <c r="Z230" s="169">
        <v>0</v>
      </c>
      <c r="AA230" s="133" t="s">
        <v>619</v>
      </c>
      <c r="AB230" s="109" t="s">
        <v>620</v>
      </c>
      <c r="AC230" s="226"/>
    </row>
    <row r="231" spans="1:29" ht="60" customHeight="1" x14ac:dyDescent="0.2">
      <c r="A231" s="244"/>
      <c r="B231" s="263"/>
      <c r="C231" s="246"/>
      <c r="D231" s="240"/>
      <c r="E231" s="240"/>
      <c r="F231" s="240"/>
      <c r="G231" s="240"/>
      <c r="H231" s="242"/>
      <c r="I231" s="240"/>
      <c r="J231" s="240"/>
      <c r="K231" s="240"/>
      <c r="L231" s="258"/>
      <c r="M231" s="233"/>
      <c r="N231" s="233"/>
      <c r="O231" s="57" t="s">
        <v>445</v>
      </c>
      <c r="P231" s="56">
        <v>50</v>
      </c>
      <c r="Q231" s="56">
        <v>11</v>
      </c>
      <c r="R231" s="56">
        <v>3</v>
      </c>
      <c r="S231" s="142">
        <f t="shared" si="3"/>
        <v>0.27272727272727271</v>
      </c>
      <c r="T231" s="238"/>
      <c r="U231" s="236"/>
      <c r="V231" s="238"/>
      <c r="W231" s="193"/>
      <c r="X231" s="192"/>
      <c r="Y231" s="191"/>
      <c r="Z231" s="169">
        <v>128</v>
      </c>
      <c r="AA231" s="133" t="s">
        <v>619</v>
      </c>
      <c r="AB231" s="133" t="s">
        <v>623</v>
      </c>
      <c r="AC231" s="226"/>
    </row>
    <row r="232" spans="1:29" ht="60" customHeight="1" x14ac:dyDescent="0.2">
      <c r="A232" s="244"/>
      <c r="B232" s="263"/>
      <c r="C232" s="246"/>
      <c r="D232" s="240"/>
      <c r="E232" s="240"/>
      <c r="F232" s="240"/>
      <c r="G232" s="240"/>
      <c r="H232" s="242"/>
      <c r="I232" s="240"/>
      <c r="J232" s="240"/>
      <c r="K232" s="240"/>
      <c r="L232" s="258"/>
      <c r="M232" s="233"/>
      <c r="N232" s="233"/>
      <c r="O232" s="57" t="s">
        <v>542</v>
      </c>
      <c r="P232" s="56">
        <v>0</v>
      </c>
      <c r="Q232" s="25">
        <v>1</v>
      </c>
      <c r="R232" s="25">
        <v>0</v>
      </c>
      <c r="S232" s="142">
        <f t="shared" si="3"/>
        <v>0</v>
      </c>
      <c r="T232" s="238"/>
      <c r="U232" s="236"/>
      <c r="V232" s="238"/>
      <c r="W232" s="193"/>
      <c r="X232" s="192"/>
      <c r="Y232" s="191"/>
      <c r="Z232" s="169">
        <v>0</v>
      </c>
      <c r="AA232" s="133" t="s">
        <v>619</v>
      </c>
      <c r="AB232" s="109" t="s">
        <v>620</v>
      </c>
      <c r="AC232" s="226"/>
    </row>
    <row r="233" spans="1:29" ht="60" customHeight="1" x14ac:dyDescent="0.2">
      <c r="A233" s="244"/>
      <c r="B233" s="263"/>
      <c r="C233" s="246"/>
      <c r="D233" s="240"/>
      <c r="E233" s="240"/>
      <c r="F233" s="240"/>
      <c r="G233" s="240"/>
      <c r="H233" s="242"/>
      <c r="I233" s="240"/>
      <c r="J233" s="240"/>
      <c r="K233" s="240"/>
      <c r="L233" s="258"/>
      <c r="M233" s="233"/>
      <c r="N233" s="233"/>
      <c r="O233" s="57" t="s">
        <v>594</v>
      </c>
      <c r="P233" s="56">
        <v>0</v>
      </c>
      <c r="Q233" s="56">
        <v>11</v>
      </c>
      <c r="R233" s="56">
        <v>7</v>
      </c>
      <c r="S233" s="142">
        <f t="shared" si="3"/>
        <v>0.63636363636363635</v>
      </c>
      <c r="T233" s="238"/>
      <c r="U233" s="236"/>
      <c r="V233" s="238"/>
      <c r="W233" s="193"/>
      <c r="X233" s="192"/>
      <c r="Y233" s="191"/>
      <c r="Z233" s="169">
        <v>79</v>
      </c>
      <c r="AA233" s="133" t="s">
        <v>619</v>
      </c>
      <c r="AB233" s="133" t="s">
        <v>623</v>
      </c>
      <c r="AC233" s="226"/>
    </row>
    <row r="234" spans="1:29" ht="60" customHeight="1" x14ac:dyDescent="0.2">
      <c r="A234" s="244"/>
      <c r="B234" s="263"/>
      <c r="C234" s="246"/>
      <c r="D234" s="240"/>
      <c r="E234" s="240"/>
      <c r="F234" s="240"/>
      <c r="G234" s="240"/>
      <c r="H234" s="242"/>
      <c r="I234" s="240"/>
      <c r="J234" s="240"/>
      <c r="K234" s="240"/>
      <c r="L234" s="258"/>
      <c r="M234" s="233"/>
      <c r="N234" s="233"/>
      <c r="O234" s="57" t="s">
        <v>519</v>
      </c>
      <c r="P234" s="56">
        <v>0</v>
      </c>
      <c r="Q234" s="56">
        <v>1</v>
      </c>
      <c r="R234" s="56">
        <v>0</v>
      </c>
      <c r="S234" s="142">
        <f t="shared" si="3"/>
        <v>0</v>
      </c>
      <c r="T234" s="238"/>
      <c r="U234" s="236"/>
      <c r="V234" s="238"/>
      <c r="W234" s="193"/>
      <c r="X234" s="192"/>
      <c r="Y234" s="191"/>
      <c r="Z234" s="169">
        <v>0</v>
      </c>
      <c r="AA234" s="133" t="s">
        <v>619</v>
      </c>
      <c r="AB234" s="109" t="s">
        <v>620</v>
      </c>
      <c r="AC234" s="226"/>
    </row>
    <row r="235" spans="1:29" ht="70.5" customHeight="1" x14ac:dyDescent="0.2">
      <c r="A235" s="244"/>
      <c r="B235" s="263"/>
      <c r="C235" s="246"/>
      <c r="D235" s="240"/>
      <c r="E235" s="240"/>
      <c r="F235" s="240"/>
      <c r="G235" s="240"/>
      <c r="H235" s="242"/>
      <c r="I235" s="240"/>
      <c r="J235" s="240"/>
      <c r="K235" s="240"/>
      <c r="L235" s="258"/>
      <c r="M235" s="233"/>
      <c r="N235" s="233"/>
      <c r="O235" s="57" t="s">
        <v>520</v>
      </c>
      <c r="P235" s="56">
        <v>0</v>
      </c>
      <c r="Q235" s="25">
        <v>1</v>
      </c>
      <c r="R235" s="25">
        <v>0</v>
      </c>
      <c r="S235" s="142">
        <f t="shared" si="3"/>
        <v>0</v>
      </c>
      <c r="T235" s="238"/>
      <c r="U235" s="236"/>
      <c r="V235" s="238"/>
      <c r="W235" s="193"/>
      <c r="X235" s="192"/>
      <c r="Y235" s="191"/>
      <c r="Z235" s="169">
        <v>0</v>
      </c>
      <c r="AA235" s="133" t="s">
        <v>619</v>
      </c>
      <c r="AB235" s="109" t="s">
        <v>620</v>
      </c>
      <c r="AC235" s="226"/>
    </row>
    <row r="236" spans="1:29" ht="108" customHeight="1" x14ac:dyDescent="0.2">
      <c r="A236" s="244"/>
      <c r="B236" s="263"/>
      <c r="C236" s="246"/>
      <c r="D236" s="240"/>
      <c r="E236" s="240"/>
      <c r="F236" s="240"/>
      <c r="G236" s="240"/>
      <c r="H236" s="242"/>
      <c r="I236" s="240"/>
      <c r="J236" s="240"/>
      <c r="K236" s="240"/>
      <c r="L236" s="258"/>
      <c r="M236" s="233"/>
      <c r="N236" s="233"/>
      <c r="O236" s="57" t="s">
        <v>521</v>
      </c>
      <c r="P236" s="56">
        <v>0</v>
      </c>
      <c r="Q236" s="56">
        <v>1</v>
      </c>
      <c r="R236" s="56">
        <v>0</v>
      </c>
      <c r="S236" s="142">
        <f t="shared" si="3"/>
        <v>0</v>
      </c>
      <c r="T236" s="238"/>
      <c r="U236" s="236"/>
      <c r="V236" s="238"/>
      <c r="W236" s="193"/>
      <c r="X236" s="192"/>
      <c r="Y236" s="191"/>
      <c r="Z236" s="169">
        <v>0</v>
      </c>
      <c r="AA236" s="133" t="s">
        <v>619</v>
      </c>
      <c r="AB236" s="109" t="s">
        <v>620</v>
      </c>
      <c r="AC236" s="226"/>
    </row>
    <row r="237" spans="1:29" ht="60" customHeight="1" x14ac:dyDescent="0.2">
      <c r="A237" s="244"/>
      <c r="B237" s="263"/>
      <c r="C237" s="246"/>
      <c r="D237" s="240"/>
      <c r="E237" s="240"/>
      <c r="F237" s="240"/>
      <c r="G237" s="240"/>
      <c r="H237" s="242"/>
      <c r="I237" s="240"/>
      <c r="J237" s="240"/>
      <c r="K237" s="240"/>
      <c r="L237" s="258"/>
      <c r="M237" s="233"/>
      <c r="N237" s="233"/>
      <c r="O237" s="57" t="s">
        <v>446</v>
      </c>
      <c r="P237" s="56">
        <v>10</v>
      </c>
      <c r="Q237" s="56">
        <v>11</v>
      </c>
      <c r="R237" s="56">
        <v>0</v>
      </c>
      <c r="S237" s="142">
        <f t="shared" si="3"/>
        <v>0</v>
      </c>
      <c r="T237" s="238"/>
      <c r="U237" s="236"/>
      <c r="V237" s="238"/>
      <c r="W237" s="193"/>
      <c r="X237" s="192"/>
      <c r="Y237" s="191"/>
      <c r="Z237" s="169">
        <v>0</v>
      </c>
      <c r="AA237" s="133" t="s">
        <v>619</v>
      </c>
      <c r="AB237" s="109" t="s">
        <v>620</v>
      </c>
      <c r="AC237" s="226"/>
    </row>
    <row r="238" spans="1:29" ht="60" customHeight="1" x14ac:dyDescent="0.2">
      <c r="A238" s="244" t="s">
        <v>83</v>
      </c>
      <c r="B238" s="246" t="s">
        <v>27</v>
      </c>
      <c r="C238" s="246" t="s">
        <v>96</v>
      </c>
      <c r="D238" s="240" t="s">
        <v>115</v>
      </c>
      <c r="E238" s="240" t="s">
        <v>29</v>
      </c>
      <c r="F238" s="240">
        <v>5000</v>
      </c>
      <c r="G238" s="240" t="s">
        <v>177</v>
      </c>
      <c r="H238" s="242" t="s">
        <v>178</v>
      </c>
      <c r="I238" s="240" t="s">
        <v>35</v>
      </c>
      <c r="J238" s="240" t="s">
        <v>41</v>
      </c>
      <c r="K238" s="240">
        <v>2000</v>
      </c>
      <c r="L238" s="258">
        <v>2020630010124</v>
      </c>
      <c r="M238" s="233" t="s">
        <v>71</v>
      </c>
      <c r="N238" s="233" t="s">
        <v>248</v>
      </c>
      <c r="O238" s="57" t="s">
        <v>330</v>
      </c>
      <c r="P238" s="56">
        <v>4</v>
      </c>
      <c r="Q238" s="56">
        <v>11</v>
      </c>
      <c r="R238" s="56">
        <v>0</v>
      </c>
      <c r="S238" s="142">
        <f t="shared" si="3"/>
        <v>0</v>
      </c>
      <c r="T238" s="268" t="s">
        <v>178</v>
      </c>
      <c r="U238" s="235" t="s">
        <v>581</v>
      </c>
      <c r="V238" s="238" t="s">
        <v>580</v>
      </c>
      <c r="W238" s="193">
        <f>110848791+831941205</f>
        <v>942789996</v>
      </c>
      <c r="X238" s="192">
        <v>516552000</v>
      </c>
      <c r="Y238" s="191">
        <f>X238/W238</f>
        <v>0.54789720106448814</v>
      </c>
      <c r="Z238" s="169">
        <v>0</v>
      </c>
      <c r="AA238" s="133" t="s">
        <v>619</v>
      </c>
      <c r="AB238" s="109" t="s">
        <v>620</v>
      </c>
      <c r="AC238" s="226" t="s">
        <v>87</v>
      </c>
    </row>
    <row r="239" spans="1:29" ht="60" customHeight="1" x14ac:dyDescent="0.2">
      <c r="A239" s="244"/>
      <c r="B239" s="246"/>
      <c r="C239" s="246"/>
      <c r="D239" s="240"/>
      <c r="E239" s="240"/>
      <c r="F239" s="240"/>
      <c r="G239" s="240"/>
      <c r="H239" s="242"/>
      <c r="I239" s="240"/>
      <c r="J239" s="240"/>
      <c r="K239" s="240"/>
      <c r="L239" s="258"/>
      <c r="M239" s="233"/>
      <c r="N239" s="233"/>
      <c r="O239" s="57" t="s">
        <v>261</v>
      </c>
      <c r="P239" s="56">
        <v>100</v>
      </c>
      <c r="Q239" s="25">
        <v>1</v>
      </c>
      <c r="R239" s="25">
        <v>0.25</v>
      </c>
      <c r="S239" s="142">
        <f t="shared" si="3"/>
        <v>0.25</v>
      </c>
      <c r="T239" s="238"/>
      <c r="U239" s="236"/>
      <c r="V239" s="238"/>
      <c r="W239" s="193"/>
      <c r="X239" s="192"/>
      <c r="Y239" s="191"/>
      <c r="Z239" s="169">
        <v>13</v>
      </c>
      <c r="AA239" s="133" t="s">
        <v>619</v>
      </c>
      <c r="AB239" s="133" t="s">
        <v>623</v>
      </c>
      <c r="AC239" s="226"/>
    </row>
    <row r="240" spans="1:29" ht="60" customHeight="1" x14ac:dyDescent="0.2">
      <c r="A240" s="244"/>
      <c r="B240" s="246"/>
      <c r="C240" s="246"/>
      <c r="D240" s="240"/>
      <c r="E240" s="240"/>
      <c r="F240" s="240"/>
      <c r="G240" s="240"/>
      <c r="H240" s="242"/>
      <c r="I240" s="240"/>
      <c r="J240" s="240"/>
      <c r="K240" s="240"/>
      <c r="L240" s="258"/>
      <c r="M240" s="233"/>
      <c r="N240" s="233"/>
      <c r="O240" s="57" t="s">
        <v>522</v>
      </c>
      <c r="P240" s="56">
        <v>0</v>
      </c>
      <c r="Q240" s="56">
        <v>1</v>
      </c>
      <c r="R240" s="56">
        <v>0.1</v>
      </c>
      <c r="S240" s="142">
        <f t="shared" si="3"/>
        <v>0.1</v>
      </c>
      <c r="T240" s="238"/>
      <c r="U240" s="236"/>
      <c r="V240" s="238"/>
      <c r="W240" s="193"/>
      <c r="X240" s="192"/>
      <c r="Y240" s="191"/>
      <c r="Z240" s="169">
        <v>6</v>
      </c>
      <c r="AA240" s="133" t="s">
        <v>619</v>
      </c>
      <c r="AB240" s="109" t="s">
        <v>622</v>
      </c>
      <c r="AC240" s="226"/>
    </row>
    <row r="241" spans="1:29" ht="60" customHeight="1" x14ac:dyDescent="0.2">
      <c r="A241" s="244"/>
      <c r="B241" s="246"/>
      <c r="C241" s="246"/>
      <c r="D241" s="240"/>
      <c r="E241" s="240"/>
      <c r="F241" s="240"/>
      <c r="G241" s="240"/>
      <c r="H241" s="242"/>
      <c r="I241" s="240"/>
      <c r="J241" s="240"/>
      <c r="K241" s="240"/>
      <c r="L241" s="258"/>
      <c r="M241" s="233"/>
      <c r="N241" s="233"/>
      <c r="O241" s="57" t="s">
        <v>477</v>
      </c>
      <c r="P241" s="56">
        <v>1</v>
      </c>
      <c r="Q241" s="25">
        <v>1</v>
      </c>
      <c r="R241" s="25">
        <v>0.25</v>
      </c>
      <c r="S241" s="142">
        <f t="shared" si="3"/>
        <v>0.25</v>
      </c>
      <c r="T241" s="238"/>
      <c r="U241" s="236"/>
      <c r="V241" s="238"/>
      <c r="W241" s="193"/>
      <c r="X241" s="192"/>
      <c r="Y241" s="191"/>
      <c r="Z241" s="169">
        <v>15</v>
      </c>
      <c r="AA241" s="133" t="s">
        <v>619</v>
      </c>
      <c r="AB241" s="133" t="s">
        <v>623</v>
      </c>
      <c r="AC241" s="226"/>
    </row>
    <row r="242" spans="1:29" ht="60" customHeight="1" x14ac:dyDescent="0.2">
      <c r="A242" s="244"/>
      <c r="B242" s="246"/>
      <c r="C242" s="246"/>
      <c r="D242" s="240"/>
      <c r="E242" s="240"/>
      <c r="F242" s="240"/>
      <c r="G242" s="240"/>
      <c r="H242" s="242"/>
      <c r="I242" s="240"/>
      <c r="J242" s="240"/>
      <c r="K242" s="240"/>
      <c r="L242" s="258"/>
      <c r="M242" s="233"/>
      <c r="N242" s="233"/>
      <c r="O242" s="57" t="s">
        <v>478</v>
      </c>
      <c r="P242" s="56">
        <v>8</v>
      </c>
      <c r="Q242" s="56">
        <v>12</v>
      </c>
      <c r="R242" s="56">
        <v>1</v>
      </c>
      <c r="S242" s="142">
        <f t="shared" si="3"/>
        <v>8.3333333333333329E-2</v>
      </c>
      <c r="T242" s="238"/>
      <c r="U242" s="236"/>
      <c r="V242" s="238"/>
      <c r="W242" s="193"/>
      <c r="X242" s="192"/>
      <c r="Y242" s="191"/>
      <c r="Z242" s="169">
        <v>117</v>
      </c>
      <c r="AA242" s="133" t="s">
        <v>619</v>
      </c>
      <c r="AB242" s="109" t="s">
        <v>622</v>
      </c>
      <c r="AC242" s="226"/>
    </row>
    <row r="243" spans="1:29" ht="60" customHeight="1" x14ac:dyDescent="0.2">
      <c r="A243" s="244"/>
      <c r="B243" s="246"/>
      <c r="C243" s="246"/>
      <c r="D243" s="240"/>
      <c r="E243" s="240"/>
      <c r="F243" s="240"/>
      <c r="G243" s="240"/>
      <c r="H243" s="242"/>
      <c r="I243" s="240"/>
      <c r="J243" s="240"/>
      <c r="K243" s="240"/>
      <c r="L243" s="258"/>
      <c r="M243" s="233"/>
      <c r="N243" s="233"/>
      <c r="O243" s="57" t="s">
        <v>447</v>
      </c>
      <c r="P243" s="56">
        <v>1</v>
      </c>
      <c r="Q243" s="25">
        <v>1</v>
      </c>
      <c r="R243" s="25">
        <v>0</v>
      </c>
      <c r="S243" s="142">
        <f t="shared" si="3"/>
        <v>0</v>
      </c>
      <c r="T243" s="238"/>
      <c r="U243" s="236"/>
      <c r="V243" s="238"/>
      <c r="W243" s="193"/>
      <c r="X243" s="192"/>
      <c r="Y243" s="191"/>
      <c r="Z243" s="169">
        <v>0</v>
      </c>
      <c r="AA243" s="133" t="s">
        <v>619</v>
      </c>
      <c r="AB243" s="109" t="s">
        <v>620</v>
      </c>
      <c r="AC243" s="226"/>
    </row>
    <row r="244" spans="1:29" ht="60" customHeight="1" x14ac:dyDescent="0.2">
      <c r="A244" s="244"/>
      <c r="B244" s="246"/>
      <c r="C244" s="246"/>
      <c r="D244" s="240"/>
      <c r="E244" s="240"/>
      <c r="F244" s="240"/>
      <c r="G244" s="240"/>
      <c r="H244" s="242"/>
      <c r="I244" s="240"/>
      <c r="J244" s="240"/>
      <c r="K244" s="240"/>
      <c r="L244" s="258"/>
      <c r="M244" s="233"/>
      <c r="N244" s="233"/>
      <c r="O244" s="57" t="s">
        <v>331</v>
      </c>
      <c r="P244" s="56">
        <v>10</v>
      </c>
      <c r="Q244" s="25">
        <v>1</v>
      </c>
      <c r="R244" s="25">
        <v>0.25</v>
      </c>
      <c r="S244" s="142">
        <f t="shared" si="3"/>
        <v>0.25</v>
      </c>
      <c r="T244" s="238"/>
      <c r="U244" s="236"/>
      <c r="V244" s="238"/>
      <c r="W244" s="193"/>
      <c r="X244" s="192"/>
      <c r="Y244" s="191"/>
      <c r="Z244" s="169">
        <v>1</v>
      </c>
      <c r="AA244" s="133" t="s">
        <v>619</v>
      </c>
      <c r="AB244" s="133" t="s">
        <v>623</v>
      </c>
      <c r="AC244" s="226"/>
    </row>
    <row r="245" spans="1:29" ht="60" customHeight="1" x14ac:dyDescent="0.2">
      <c r="A245" s="244"/>
      <c r="B245" s="246"/>
      <c r="C245" s="246"/>
      <c r="D245" s="240"/>
      <c r="E245" s="240"/>
      <c r="F245" s="240"/>
      <c r="G245" s="240"/>
      <c r="H245" s="242"/>
      <c r="I245" s="240"/>
      <c r="J245" s="240"/>
      <c r="K245" s="240"/>
      <c r="L245" s="258"/>
      <c r="M245" s="233"/>
      <c r="N245" s="233"/>
      <c r="O245" s="57" t="s">
        <v>448</v>
      </c>
      <c r="P245" s="56">
        <v>1</v>
      </c>
      <c r="Q245" s="25">
        <v>1</v>
      </c>
      <c r="R245" s="25">
        <v>0.25</v>
      </c>
      <c r="S245" s="142">
        <f t="shared" si="3"/>
        <v>0.25</v>
      </c>
      <c r="T245" s="238"/>
      <c r="U245" s="236"/>
      <c r="V245" s="238"/>
      <c r="W245" s="193"/>
      <c r="X245" s="192"/>
      <c r="Y245" s="191"/>
      <c r="Z245" s="169">
        <v>2</v>
      </c>
      <c r="AA245" s="133" t="s">
        <v>619</v>
      </c>
      <c r="AB245" s="133" t="s">
        <v>623</v>
      </c>
      <c r="AC245" s="226"/>
    </row>
    <row r="246" spans="1:29" ht="60" customHeight="1" x14ac:dyDescent="0.2">
      <c r="A246" s="244"/>
      <c r="B246" s="246"/>
      <c r="C246" s="246"/>
      <c r="D246" s="240"/>
      <c r="E246" s="240"/>
      <c r="F246" s="240"/>
      <c r="G246" s="240"/>
      <c r="H246" s="242"/>
      <c r="I246" s="240"/>
      <c r="J246" s="240"/>
      <c r="K246" s="240"/>
      <c r="L246" s="258"/>
      <c r="M246" s="233"/>
      <c r="N246" s="233"/>
      <c r="O246" s="57" t="s">
        <v>389</v>
      </c>
      <c r="P246" s="56">
        <v>0</v>
      </c>
      <c r="Q246" s="25">
        <v>1</v>
      </c>
      <c r="R246" s="25">
        <v>0.25</v>
      </c>
      <c r="S246" s="142">
        <f t="shared" si="3"/>
        <v>0.25</v>
      </c>
      <c r="T246" s="238"/>
      <c r="U246" s="236"/>
      <c r="V246" s="238"/>
      <c r="W246" s="193"/>
      <c r="X246" s="192"/>
      <c r="Y246" s="191"/>
      <c r="Z246" s="169">
        <v>5</v>
      </c>
      <c r="AA246" s="133" t="s">
        <v>619</v>
      </c>
      <c r="AB246" s="133" t="s">
        <v>623</v>
      </c>
      <c r="AC246" s="226"/>
    </row>
    <row r="247" spans="1:29" ht="79.5" customHeight="1" x14ac:dyDescent="0.2">
      <c r="A247" s="244"/>
      <c r="B247" s="246"/>
      <c r="C247" s="246"/>
      <c r="D247" s="240"/>
      <c r="E247" s="240"/>
      <c r="F247" s="240"/>
      <c r="G247" s="240"/>
      <c r="H247" s="242"/>
      <c r="I247" s="240"/>
      <c r="J247" s="240"/>
      <c r="K247" s="240"/>
      <c r="L247" s="258"/>
      <c r="M247" s="233"/>
      <c r="N247" s="233"/>
      <c r="O247" s="57" t="s">
        <v>505</v>
      </c>
      <c r="P247" s="56">
        <v>1</v>
      </c>
      <c r="Q247" s="56">
        <v>4</v>
      </c>
      <c r="R247" s="56">
        <v>0.1</v>
      </c>
      <c r="S247" s="142">
        <f t="shared" si="3"/>
        <v>2.5000000000000001E-2</v>
      </c>
      <c r="T247" s="238"/>
      <c r="U247" s="236"/>
      <c r="V247" s="238"/>
      <c r="W247" s="193"/>
      <c r="X247" s="192"/>
      <c r="Y247" s="191"/>
      <c r="Z247" s="169">
        <v>7</v>
      </c>
      <c r="AA247" s="133" t="s">
        <v>619</v>
      </c>
      <c r="AB247" s="109" t="s">
        <v>622</v>
      </c>
      <c r="AC247" s="226"/>
    </row>
    <row r="248" spans="1:29" ht="79.5" customHeight="1" x14ac:dyDescent="0.2">
      <c r="A248" s="244"/>
      <c r="B248" s="246"/>
      <c r="C248" s="246"/>
      <c r="D248" s="240"/>
      <c r="E248" s="240"/>
      <c r="F248" s="240"/>
      <c r="G248" s="240"/>
      <c r="H248" s="242"/>
      <c r="I248" s="240"/>
      <c r="J248" s="240"/>
      <c r="K248" s="240"/>
      <c r="L248" s="258"/>
      <c r="M248" s="233"/>
      <c r="N248" s="233"/>
      <c r="O248" s="52" t="s">
        <v>479</v>
      </c>
      <c r="P248" s="56">
        <v>4</v>
      </c>
      <c r="Q248" s="56">
        <v>10</v>
      </c>
      <c r="R248" s="56">
        <v>3</v>
      </c>
      <c r="S248" s="142">
        <f t="shared" si="3"/>
        <v>0.3</v>
      </c>
      <c r="T248" s="238"/>
      <c r="U248" s="236"/>
      <c r="V248" s="238"/>
      <c r="W248" s="193"/>
      <c r="X248" s="192"/>
      <c r="Y248" s="191"/>
      <c r="Z248" s="169">
        <v>9</v>
      </c>
      <c r="AA248" s="133" t="s">
        <v>619</v>
      </c>
      <c r="AB248" s="133" t="s">
        <v>623</v>
      </c>
      <c r="AC248" s="226"/>
    </row>
    <row r="249" spans="1:29" ht="60" customHeight="1" x14ac:dyDescent="0.2">
      <c r="A249" s="244"/>
      <c r="B249" s="246"/>
      <c r="C249" s="246"/>
      <c r="D249" s="240"/>
      <c r="E249" s="240"/>
      <c r="F249" s="240"/>
      <c r="G249" s="240"/>
      <c r="H249" s="242"/>
      <c r="I249" s="240"/>
      <c r="J249" s="240"/>
      <c r="K249" s="240"/>
      <c r="L249" s="258"/>
      <c r="M249" s="233"/>
      <c r="N249" s="233"/>
      <c r="O249" s="57" t="s">
        <v>523</v>
      </c>
      <c r="P249" s="56">
        <v>1</v>
      </c>
      <c r="Q249" s="56">
        <v>3</v>
      </c>
      <c r="R249" s="56">
        <v>0</v>
      </c>
      <c r="S249" s="142">
        <f t="shared" si="3"/>
        <v>0</v>
      </c>
      <c r="T249" s="238"/>
      <c r="U249" s="236"/>
      <c r="V249" s="238"/>
      <c r="W249" s="193"/>
      <c r="X249" s="192"/>
      <c r="Y249" s="191"/>
      <c r="Z249" s="169">
        <v>0</v>
      </c>
      <c r="AA249" s="133" t="s">
        <v>619</v>
      </c>
      <c r="AB249" s="109" t="s">
        <v>620</v>
      </c>
      <c r="AC249" s="226"/>
    </row>
    <row r="250" spans="1:29" ht="60" customHeight="1" x14ac:dyDescent="0.2">
      <c r="A250" s="244"/>
      <c r="B250" s="246"/>
      <c r="C250" s="246"/>
      <c r="D250" s="240"/>
      <c r="E250" s="240"/>
      <c r="F250" s="240"/>
      <c r="G250" s="240"/>
      <c r="H250" s="242"/>
      <c r="I250" s="240"/>
      <c r="J250" s="240"/>
      <c r="K250" s="240"/>
      <c r="L250" s="258"/>
      <c r="M250" s="233"/>
      <c r="N250" s="233"/>
      <c r="O250" s="57" t="s">
        <v>449</v>
      </c>
      <c r="P250" s="56">
        <v>1</v>
      </c>
      <c r="Q250" s="25">
        <v>1</v>
      </c>
      <c r="R250" s="25">
        <v>0.25</v>
      </c>
      <c r="S250" s="142">
        <f t="shared" si="3"/>
        <v>0.25</v>
      </c>
      <c r="T250" s="238"/>
      <c r="U250" s="236"/>
      <c r="V250" s="238"/>
      <c r="W250" s="193"/>
      <c r="X250" s="192"/>
      <c r="Y250" s="191"/>
      <c r="Z250" s="169">
        <v>2</v>
      </c>
      <c r="AA250" s="133" t="s">
        <v>619</v>
      </c>
      <c r="AB250" s="133" t="s">
        <v>623</v>
      </c>
      <c r="AC250" s="226"/>
    </row>
    <row r="251" spans="1:29" ht="60" customHeight="1" x14ac:dyDescent="0.2">
      <c r="A251" s="244"/>
      <c r="B251" s="246"/>
      <c r="C251" s="246"/>
      <c r="D251" s="240"/>
      <c r="E251" s="240"/>
      <c r="F251" s="240"/>
      <c r="G251" s="240"/>
      <c r="H251" s="242"/>
      <c r="I251" s="240"/>
      <c r="J251" s="240"/>
      <c r="K251" s="240"/>
      <c r="L251" s="258"/>
      <c r="M251" s="233"/>
      <c r="N251" s="233"/>
      <c r="O251" s="57" t="s">
        <v>249</v>
      </c>
      <c r="P251" s="56">
        <v>1</v>
      </c>
      <c r="Q251" s="56">
        <v>1</v>
      </c>
      <c r="R251" s="56">
        <v>0</v>
      </c>
      <c r="S251" s="142">
        <f t="shared" si="3"/>
        <v>0</v>
      </c>
      <c r="T251" s="238"/>
      <c r="U251" s="236"/>
      <c r="V251" s="238"/>
      <c r="W251" s="193"/>
      <c r="X251" s="192"/>
      <c r="Y251" s="191"/>
      <c r="Z251" s="169">
        <v>0</v>
      </c>
      <c r="AA251" s="133" t="s">
        <v>619</v>
      </c>
      <c r="AB251" s="109" t="s">
        <v>620</v>
      </c>
      <c r="AC251" s="226"/>
    </row>
    <row r="252" spans="1:29" ht="60" customHeight="1" x14ac:dyDescent="0.2">
      <c r="A252" s="244"/>
      <c r="B252" s="246"/>
      <c r="C252" s="246"/>
      <c r="D252" s="240"/>
      <c r="E252" s="240"/>
      <c r="F252" s="240"/>
      <c r="G252" s="240"/>
      <c r="H252" s="242"/>
      <c r="I252" s="240"/>
      <c r="J252" s="240"/>
      <c r="K252" s="240"/>
      <c r="L252" s="258"/>
      <c r="M252" s="233"/>
      <c r="N252" s="233"/>
      <c r="O252" s="57" t="s">
        <v>181</v>
      </c>
      <c r="P252" s="56">
        <v>1</v>
      </c>
      <c r="Q252" s="56">
        <v>4</v>
      </c>
      <c r="R252" s="56">
        <v>1</v>
      </c>
      <c r="S252" s="142">
        <f t="shared" si="3"/>
        <v>0.25</v>
      </c>
      <c r="T252" s="238"/>
      <c r="U252" s="236"/>
      <c r="V252" s="238"/>
      <c r="W252" s="193"/>
      <c r="X252" s="192"/>
      <c r="Y252" s="191"/>
      <c r="Z252" s="169">
        <v>5</v>
      </c>
      <c r="AA252" s="133" t="s">
        <v>619</v>
      </c>
      <c r="AB252" s="133" t="s">
        <v>623</v>
      </c>
      <c r="AC252" s="226"/>
    </row>
    <row r="253" spans="1:29" ht="79.5" customHeight="1" x14ac:dyDescent="0.2">
      <c r="A253" s="244"/>
      <c r="B253" s="246"/>
      <c r="C253" s="246"/>
      <c r="D253" s="240"/>
      <c r="E253" s="240"/>
      <c r="F253" s="240"/>
      <c r="G253" s="240"/>
      <c r="H253" s="242"/>
      <c r="I253" s="240"/>
      <c r="J253" s="240"/>
      <c r="K253" s="240"/>
      <c r="L253" s="258"/>
      <c r="M253" s="233"/>
      <c r="N253" s="233"/>
      <c r="O253" s="57" t="s">
        <v>524</v>
      </c>
      <c r="P253" s="56">
        <v>0</v>
      </c>
      <c r="Q253" s="25">
        <v>1</v>
      </c>
      <c r="R253" s="25">
        <v>0</v>
      </c>
      <c r="S253" s="142">
        <f t="shared" si="3"/>
        <v>0</v>
      </c>
      <c r="T253" s="238"/>
      <c r="U253" s="236"/>
      <c r="V253" s="238"/>
      <c r="W253" s="193"/>
      <c r="X253" s="192"/>
      <c r="Y253" s="191"/>
      <c r="Z253" s="169">
        <v>0</v>
      </c>
      <c r="AA253" s="133" t="s">
        <v>619</v>
      </c>
      <c r="AB253" s="109" t="s">
        <v>620</v>
      </c>
      <c r="AC253" s="226"/>
    </row>
    <row r="254" spans="1:29" ht="82.5" customHeight="1" x14ac:dyDescent="0.2">
      <c r="A254" s="244"/>
      <c r="B254" s="246"/>
      <c r="C254" s="246"/>
      <c r="D254" s="240"/>
      <c r="E254" s="240"/>
      <c r="F254" s="240"/>
      <c r="G254" s="240"/>
      <c r="H254" s="242"/>
      <c r="I254" s="240"/>
      <c r="J254" s="240"/>
      <c r="K254" s="240"/>
      <c r="L254" s="258"/>
      <c r="M254" s="233"/>
      <c r="N254" s="233"/>
      <c r="O254" s="57" t="s">
        <v>480</v>
      </c>
      <c r="P254" s="56">
        <v>1</v>
      </c>
      <c r="Q254" s="56">
        <v>1</v>
      </c>
      <c r="R254" s="56">
        <v>0.25</v>
      </c>
      <c r="S254" s="142">
        <f t="shared" si="3"/>
        <v>0.25</v>
      </c>
      <c r="T254" s="238"/>
      <c r="U254" s="236"/>
      <c r="V254" s="238"/>
      <c r="W254" s="193"/>
      <c r="X254" s="192"/>
      <c r="Y254" s="191"/>
      <c r="Z254" s="169">
        <v>1</v>
      </c>
      <c r="AA254" s="133" t="s">
        <v>619</v>
      </c>
      <c r="AB254" s="133" t="s">
        <v>623</v>
      </c>
      <c r="AC254" s="226"/>
    </row>
    <row r="255" spans="1:29" ht="60" customHeight="1" x14ac:dyDescent="0.2">
      <c r="A255" s="244"/>
      <c r="B255" s="246"/>
      <c r="C255" s="246"/>
      <c r="D255" s="240"/>
      <c r="E255" s="240"/>
      <c r="F255" s="240"/>
      <c r="G255" s="240"/>
      <c r="H255" s="242"/>
      <c r="I255" s="240"/>
      <c r="J255" s="240"/>
      <c r="K255" s="240"/>
      <c r="L255" s="258"/>
      <c r="M255" s="233"/>
      <c r="N255" s="233"/>
      <c r="O255" s="52" t="s">
        <v>525</v>
      </c>
      <c r="P255" s="91">
        <v>0</v>
      </c>
      <c r="Q255" s="91">
        <v>81</v>
      </c>
      <c r="R255" s="91">
        <v>20</v>
      </c>
      <c r="S255" s="142">
        <f t="shared" si="3"/>
        <v>0.24691358024691357</v>
      </c>
      <c r="T255" s="238"/>
      <c r="U255" s="236"/>
      <c r="V255" s="238"/>
      <c r="W255" s="193"/>
      <c r="X255" s="192"/>
      <c r="Y255" s="191"/>
      <c r="Z255" s="169">
        <v>249</v>
      </c>
      <c r="AA255" s="133" t="s">
        <v>619</v>
      </c>
      <c r="AB255" s="110" t="s">
        <v>620</v>
      </c>
      <c r="AC255" s="226"/>
    </row>
    <row r="256" spans="1:29" ht="60" customHeight="1" x14ac:dyDescent="0.2">
      <c r="A256" s="244"/>
      <c r="B256" s="246"/>
      <c r="C256" s="246"/>
      <c r="D256" s="240"/>
      <c r="E256" s="240"/>
      <c r="F256" s="240"/>
      <c r="G256" s="240"/>
      <c r="H256" s="242"/>
      <c r="I256" s="240"/>
      <c r="J256" s="240"/>
      <c r="K256" s="240"/>
      <c r="L256" s="258"/>
      <c r="M256" s="233"/>
      <c r="N256" s="233"/>
      <c r="O256" s="100" t="s">
        <v>481</v>
      </c>
      <c r="P256" s="91">
        <v>0</v>
      </c>
      <c r="Q256" s="91">
        <v>81</v>
      </c>
      <c r="R256" s="91">
        <v>6</v>
      </c>
      <c r="S256" s="142">
        <f t="shared" si="3"/>
        <v>7.407407407407407E-2</v>
      </c>
      <c r="T256" s="238"/>
      <c r="U256" s="236"/>
      <c r="V256" s="238"/>
      <c r="W256" s="193"/>
      <c r="X256" s="192"/>
      <c r="Y256" s="191"/>
      <c r="Z256" s="169">
        <v>97</v>
      </c>
      <c r="AA256" s="133" t="s">
        <v>619</v>
      </c>
      <c r="AB256" s="109" t="s">
        <v>622</v>
      </c>
      <c r="AC256" s="226"/>
    </row>
    <row r="257" spans="1:29" ht="60" customHeight="1" x14ac:dyDescent="0.2">
      <c r="A257" s="244"/>
      <c r="B257" s="246"/>
      <c r="C257" s="246"/>
      <c r="D257" s="240"/>
      <c r="E257" s="240"/>
      <c r="F257" s="240"/>
      <c r="G257" s="240"/>
      <c r="H257" s="242"/>
      <c r="I257" s="240"/>
      <c r="J257" s="240"/>
      <c r="K257" s="240"/>
      <c r="L257" s="258"/>
      <c r="M257" s="233"/>
      <c r="N257" s="233"/>
      <c r="O257" s="100" t="s">
        <v>526</v>
      </c>
      <c r="P257" s="91">
        <v>0</v>
      </c>
      <c r="Q257" s="91">
        <v>81</v>
      </c>
      <c r="R257" s="91">
        <v>3</v>
      </c>
      <c r="S257" s="142">
        <f t="shared" si="3"/>
        <v>3.7037037037037035E-2</v>
      </c>
      <c r="T257" s="238"/>
      <c r="U257" s="236"/>
      <c r="V257" s="238"/>
      <c r="W257" s="193"/>
      <c r="X257" s="192"/>
      <c r="Y257" s="191"/>
      <c r="Z257" s="169">
        <v>3</v>
      </c>
      <c r="AA257" s="133" t="s">
        <v>619</v>
      </c>
      <c r="AB257" s="109" t="s">
        <v>622</v>
      </c>
      <c r="AC257" s="226"/>
    </row>
    <row r="258" spans="1:29" ht="60" customHeight="1" x14ac:dyDescent="0.2">
      <c r="A258" s="244"/>
      <c r="B258" s="246"/>
      <c r="C258" s="246"/>
      <c r="D258" s="240"/>
      <c r="E258" s="240"/>
      <c r="F258" s="240"/>
      <c r="G258" s="240"/>
      <c r="H258" s="242"/>
      <c r="I258" s="240"/>
      <c r="J258" s="240"/>
      <c r="K258" s="240"/>
      <c r="L258" s="258"/>
      <c r="M258" s="233"/>
      <c r="N258" s="233"/>
      <c r="O258" s="100" t="s">
        <v>527</v>
      </c>
      <c r="P258" s="91">
        <v>0</v>
      </c>
      <c r="Q258" s="91">
        <v>81</v>
      </c>
      <c r="R258" s="91">
        <v>1</v>
      </c>
      <c r="S258" s="142">
        <f t="shared" si="3"/>
        <v>1.2345679012345678E-2</v>
      </c>
      <c r="T258" s="238"/>
      <c r="U258" s="236"/>
      <c r="V258" s="238"/>
      <c r="W258" s="193"/>
      <c r="X258" s="192"/>
      <c r="Y258" s="191"/>
      <c r="Z258" s="169">
        <v>3</v>
      </c>
      <c r="AA258" s="133" t="s">
        <v>619</v>
      </c>
      <c r="AB258" s="109" t="s">
        <v>622</v>
      </c>
      <c r="AC258" s="226"/>
    </row>
    <row r="259" spans="1:29" ht="60" customHeight="1" x14ac:dyDescent="0.2">
      <c r="A259" s="244"/>
      <c r="B259" s="246"/>
      <c r="C259" s="246"/>
      <c r="D259" s="240"/>
      <c r="E259" s="240"/>
      <c r="F259" s="240"/>
      <c r="G259" s="240"/>
      <c r="H259" s="242"/>
      <c r="I259" s="240"/>
      <c r="J259" s="240"/>
      <c r="K259" s="240"/>
      <c r="L259" s="258"/>
      <c r="M259" s="233"/>
      <c r="N259" s="233"/>
      <c r="O259" s="101" t="s">
        <v>482</v>
      </c>
      <c r="P259" s="91">
        <v>0</v>
      </c>
      <c r="Q259" s="92">
        <v>1</v>
      </c>
      <c r="R259" s="92">
        <v>0.25</v>
      </c>
      <c r="S259" s="142">
        <f t="shared" si="3"/>
        <v>0.25</v>
      </c>
      <c r="T259" s="238"/>
      <c r="U259" s="236"/>
      <c r="V259" s="238"/>
      <c r="W259" s="193"/>
      <c r="X259" s="192"/>
      <c r="Y259" s="191"/>
      <c r="Z259" s="169">
        <v>51</v>
      </c>
      <c r="AA259" s="133" t="s">
        <v>619</v>
      </c>
      <c r="AB259" s="133" t="s">
        <v>623</v>
      </c>
      <c r="AC259" s="226"/>
    </row>
    <row r="260" spans="1:29" ht="60" customHeight="1" x14ac:dyDescent="0.2">
      <c r="A260" s="244"/>
      <c r="B260" s="246"/>
      <c r="C260" s="246"/>
      <c r="D260" s="240"/>
      <c r="E260" s="240"/>
      <c r="F260" s="240"/>
      <c r="G260" s="240"/>
      <c r="H260" s="242"/>
      <c r="I260" s="240"/>
      <c r="J260" s="240"/>
      <c r="K260" s="240"/>
      <c r="L260" s="258"/>
      <c r="M260" s="233"/>
      <c r="N260" s="233"/>
      <c r="O260" s="100" t="s">
        <v>528</v>
      </c>
      <c r="P260" s="91">
        <v>0</v>
      </c>
      <c r="Q260" s="91">
        <v>81</v>
      </c>
      <c r="R260" s="91">
        <v>2</v>
      </c>
      <c r="S260" s="142">
        <f t="shared" si="3"/>
        <v>2.4691358024691357E-2</v>
      </c>
      <c r="T260" s="238"/>
      <c r="U260" s="236"/>
      <c r="V260" s="238"/>
      <c r="W260" s="193"/>
      <c r="X260" s="192"/>
      <c r="Y260" s="191"/>
      <c r="Z260" s="169">
        <v>7</v>
      </c>
      <c r="AA260" s="133" t="s">
        <v>619</v>
      </c>
      <c r="AB260" s="109" t="s">
        <v>622</v>
      </c>
      <c r="AC260" s="226"/>
    </row>
    <row r="261" spans="1:29" ht="60" customHeight="1" x14ac:dyDescent="0.2">
      <c r="A261" s="244"/>
      <c r="B261" s="246"/>
      <c r="C261" s="246"/>
      <c r="D261" s="240"/>
      <c r="E261" s="240"/>
      <c r="F261" s="240"/>
      <c r="G261" s="240"/>
      <c r="H261" s="242"/>
      <c r="I261" s="240"/>
      <c r="J261" s="240"/>
      <c r="K261" s="240"/>
      <c r="L261" s="258"/>
      <c r="M261" s="233"/>
      <c r="N261" s="233"/>
      <c r="O261" s="100" t="s">
        <v>529</v>
      </c>
      <c r="P261" s="91">
        <v>0</v>
      </c>
      <c r="Q261" s="92">
        <v>1</v>
      </c>
      <c r="R261" s="92">
        <v>0</v>
      </c>
      <c r="S261" s="142">
        <f t="shared" si="3"/>
        <v>0</v>
      </c>
      <c r="T261" s="238"/>
      <c r="U261" s="236"/>
      <c r="V261" s="238"/>
      <c r="W261" s="193"/>
      <c r="X261" s="192"/>
      <c r="Y261" s="191"/>
      <c r="Z261" s="169">
        <v>0</v>
      </c>
      <c r="AA261" s="133" t="s">
        <v>619</v>
      </c>
      <c r="AB261" s="109" t="s">
        <v>620</v>
      </c>
      <c r="AC261" s="226"/>
    </row>
    <row r="262" spans="1:29" ht="60" customHeight="1" x14ac:dyDescent="0.2">
      <c r="A262" s="244"/>
      <c r="B262" s="246"/>
      <c r="C262" s="246"/>
      <c r="D262" s="240"/>
      <c r="E262" s="240"/>
      <c r="F262" s="240"/>
      <c r="G262" s="240"/>
      <c r="H262" s="242"/>
      <c r="I262" s="240"/>
      <c r="J262" s="240"/>
      <c r="K262" s="240"/>
      <c r="L262" s="258"/>
      <c r="M262" s="233"/>
      <c r="N262" s="233"/>
      <c r="O262" s="100" t="s">
        <v>530</v>
      </c>
      <c r="P262" s="93">
        <v>0</v>
      </c>
      <c r="Q262" s="93">
        <v>450</v>
      </c>
      <c r="R262" s="93">
        <v>11</v>
      </c>
      <c r="S262" s="142">
        <f t="shared" si="3"/>
        <v>2.4444444444444446E-2</v>
      </c>
      <c r="T262" s="238"/>
      <c r="U262" s="236"/>
      <c r="V262" s="238"/>
      <c r="W262" s="193"/>
      <c r="X262" s="192"/>
      <c r="Y262" s="191"/>
      <c r="Z262" s="169">
        <v>11</v>
      </c>
      <c r="AA262" s="133" t="s">
        <v>619</v>
      </c>
      <c r="AB262" s="109" t="s">
        <v>622</v>
      </c>
      <c r="AC262" s="226"/>
    </row>
    <row r="263" spans="1:29" ht="60" customHeight="1" x14ac:dyDescent="0.2">
      <c r="A263" s="244"/>
      <c r="B263" s="246"/>
      <c r="C263" s="246"/>
      <c r="D263" s="240"/>
      <c r="E263" s="240"/>
      <c r="F263" s="240"/>
      <c r="G263" s="240"/>
      <c r="H263" s="242"/>
      <c r="I263" s="240"/>
      <c r="J263" s="240"/>
      <c r="K263" s="240"/>
      <c r="L263" s="258"/>
      <c r="M263" s="233"/>
      <c r="N263" s="233"/>
      <c r="O263" s="100" t="s">
        <v>483</v>
      </c>
      <c r="P263" s="91">
        <v>0</v>
      </c>
      <c r="Q263" s="91">
        <v>2</v>
      </c>
      <c r="R263" s="91">
        <v>0</v>
      </c>
      <c r="S263" s="142">
        <f t="shared" si="3"/>
        <v>0</v>
      </c>
      <c r="T263" s="238"/>
      <c r="U263" s="236"/>
      <c r="V263" s="238"/>
      <c r="W263" s="193"/>
      <c r="X263" s="192"/>
      <c r="Y263" s="191"/>
      <c r="Z263" s="169">
        <v>0</v>
      </c>
      <c r="AA263" s="133" t="s">
        <v>619</v>
      </c>
      <c r="AB263" s="109" t="s">
        <v>620</v>
      </c>
      <c r="AC263" s="226"/>
    </row>
    <row r="264" spans="1:29" ht="60" customHeight="1" x14ac:dyDescent="0.2">
      <c r="A264" s="244"/>
      <c r="B264" s="246"/>
      <c r="C264" s="246"/>
      <c r="D264" s="240"/>
      <c r="E264" s="240"/>
      <c r="F264" s="240"/>
      <c r="G264" s="240"/>
      <c r="H264" s="242"/>
      <c r="I264" s="240"/>
      <c r="J264" s="240"/>
      <c r="K264" s="240"/>
      <c r="L264" s="258"/>
      <c r="M264" s="233"/>
      <c r="N264" s="233"/>
      <c r="O264" s="100" t="s">
        <v>531</v>
      </c>
      <c r="P264" s="91">
        <v>0</v>
      </c>
      <c r="Q264" s="91">
        <v>4</v>
      </c>
      <c r="R264" s="91">
        <v>0</v>
      </c>
      <c r="S264" s="142">
        <f t="shared" si="3"/>
        <v>0</v>
      </c>
      <c r="T264" s="238"/>
      <c r="U264" s="236"/>
      <c r="V264" s="238"/>
      <c r="W264" s="193"/>
      <c r="X264" s="192"/>
      <c r="Y264" s="191"/>
      <c r="Z264" s="169">
        <v>0</v>
      </c>
      <c r="AA264" s="133" t="s">
        <v>619</v>
      </c>
      <c r="AB264" s="109" t="s">
        <v>620</v>
      </c>
      <c r="AC264" s="226"/>
    </row>
    <row r="265" spans="1:29" ht="60" customHeight="1" x14ac:dyDescent="0.2">
      <c r="A265" s="244"/>
      <c r="B265" s="246"/>
      <c r="C265" s="246"/>
      <c r="D265" s="240"/>
      <c r="E265" s="240"/>
      <c r="F265" s="240"/>
      <c r="G265" s="240"/>
      <c r="H265" s="242"/>
      <c r="I265" s="240"/>
      <c r="J265" s="240"/>
      <c r="K265" s="240"/>
      <c r="L265" s="258"/>
      <c r="M265" s="233"/>
      <c r="N265" s="233"/>
      <c r="O265" s="100" t="s">
        <v>532</v>
      </c>
      <c r="P265" s="91">
        <v>0</v>
      </c>
      <c r="Q265" s="91">
        <v>1</v>
      </c>
      <c r="R265" s="91">
        <v>0</v>
      </c>
      <c r="S265" s="142">
        <f t="shared" si="3"/>
        <v>0</v>
      </c>
      <c r="T265" s="238"/>
      <c r="U265" s="236"/>
      <c r="V265" s="238"/>
      <c r="W265" s="193"/>
      <c r="X265" s="192"/>
      <c r="Y265" s="191"/>
      <c r="Z265" s="169">
        <v>0</v>
      </c>
      <c r="AA265" s="133" t="s">
        <v>619</v>
      </c>
      <c r="AB265" s="109" t="s">
        <v>620</v>
      </c>
      <c r="AC265" s="226"/>
    </row>
    <row r="266" spans="1:29" ht="60" customHeight="1" x14ac:dyDescent="0.2">
      <c r="A266" s="244"/>
      <c r="B266" s="246"/>
      <c r="C266" s="246"/>
      <c r="D266" s="240"/>
      <c r="E266" s="240"/>
      <c r="F266" s="240"/>
      <c r="G266" s="240"/>
      <c r="H266" s="242"/>
      <c r="I266" s="240"/>
      <c r="J266" s="240"/>
      <c r="K266" s="240"/>
      <c r="L266" s="258"/>
      <c r="M266" s="233"/>
      <c r="N266" s="233"/>
      <c r="O266" s="100" t="s">
        <v>484</v>
      </c>
      <c r="P266" s="91">
        <v>0</v>
      </c>
      <c r="Q266" s="92">
        <v>1</v>
      </c>
      <c r="R266" s="92">
        <v>0.25</v>
      </c>
      <c r="S266" s="142">
        <f t="shared" si="3"/>
        <v>0.25</v>
      </c>
      <c r="T266" s="238"/>
      <c r="U266" s="236"/>
      <c r="V266" s="238"/>
      <c r="W266" s="193"/>
      <c r="X266" s="192"/>
      <c r="Y266" s="191"/>
      <c r="Z266" s="169">
        <v>1</v>
      </c>
      <c r="AA266" s="133" t="s">
        <v>619</v>
      </c>
      <c r="AB266" s="133" t="s">
        <v>623</v>
      </c>
      <c r="AC266" s="226"/>
    </row>
    <row r="267" spans="1:29" ht="60" customHeight="1" x14ac:dyDescent="0.2">
      <c r="A267" s="244"/>
      <c r="B267" s="246"/>
      <c r="C267" s="246"/>
      <c r="D267" s="240"/>
      <c r="E267" s="240"/>
      <c r="F267" s="240"/>
      <c r="G267" s="240"/>
      <c r="H267" s="242"/>
      <c r="I267" s="240"/>
      <c r="J267" s="240"/>
      <c r="K267" s="240"/>
      <c r="L267" s="258"/>
      <c r="M267" s="233"/>
      <c r="N267" s="233"/>
      <c r="O267" s="57" t="s">
        <v>451</v>
      </c>
      <c r="P267" s="56">
        <v>2</v>
      </c>
      <c r="Q267" s="24">
        <v>4</v>
      </c>
      <c r="R267" s="24">
        <v>4</v>
      </c>
      <c r="S267" s="142">
        <f t="shared" si="3"/>
        <v>1</v>
      </c>
      <c r="T267" s="238"/>
      <c r="U267" s="236"/>
      <c r="V267" s="238"/>
      <c r="W267" s="193"/>
      <c r="X267" s="192"/>
      <c r="Y267" s="191"/>
      <c r="Z267" s="169">
        <v>8</v>
      </c>
      <c r="AA267" s="133" t="s">
        <v>619</v>
      </c>
      <c r="AB267" s="109" t="s">
        <v>621</v>
      </c>
      <c r="AC267" s="226"/>
    </row>
    <row r="268" spans="1:29" ht="60" customHeight="1" x14ac:dyDescent="0.2">
      <c r="A268" s="244"/>
      <c r="B268" s="246"/>
      <c r="C268" s="246"/>
      <c r="D268" s="240"/>
      <c r="E268" s="240"/>
      <c r="F268" s="240"/>
      <c r="G268" s="240"/>
      <c r="H268" s="242"/>
      <c r="I268" s="240"/>
      <c r="J268" s="240"/>
      <c r="K268" s="240"/>
      <c r="L268" s="258"/>
      <c r="M268" s="233"/>
      <c r="N268" s="233"/>
      <c r="O268" s="57" t="s">
        <v>533</v>
      </c>
      <c r="P268" s="56">
        <v>0</v>
      </c>
      <c r="Q268" s="24">
        <v>1</v>
      </c>
      <c r="R268" s="24">
        <v>0.25</v>
      </c>
      <c r="S268" s="142">
        <f t="shared" si="3"/>
        <v>0.25</v>
      </c>
      <c r="T268" s="238"/>
      <c r="U268" s="236"/>
      <c r="V268" s="238"/>
      <c r="W268" s="193"/>
      <c r="X268" s="192"/>
      <c r="Y268" s="191"/>
      <c r="Z268" s="169">
        <v>1</v>
      </c>
      <c r="AA268" s="133" t="s">
        <v>619</v>
      </c>
      <c r="AB268" s="133" t="s">
        <v>623</v>
      </c>
      <c r="AC268" s="226"/>
    </row>
    <row r="269" spans="1:29" ht="60" customHeight="1" x14ac:dyDescent="0.2">
      <c r="A269" s="244"/>
      <c r="B269" s="246"/>
      <c r="C269" s="246"/>
      <c r="D269" s="240"/>
      <c r="E269" s="240"/>
      <c r="F269" s="240"/>
      <c r="G269" s="240"/>
      <c r="H269" s="242"/>
      <c r="I269" s="240"/>
      <c r="J269" s="240"/>
      <c r="K269" s="240"/>
      <c r="L269" s="258"/>
      <c r="M269" s="233"/>
      <c r="N269" s="233"/>
      <c r="O269" s="57" t="s">
        <v>534</v>
      </c>
      <c r="P269" s="56">
        <v>0</v>
      </c>
      <c r="Q269" s="56">
        <v>1</v>
      </c>
      <c r="R269" s="56">
        <v>1</v>
      </c>
      <c r="S269" s="142">
        <f t="shared" ref="S269:S332" si="4">R269/Q269</f>
        <v>1</v>
      </c>
      <c r="T269" s="238"/>
      <c r="U269" s="236"/>
      <c r="V269" s="238"/>
      <c r="W269" s="193"/>
      <c r="X269" s="192"/>
      <c r="Y269" s="191"/>
      <c r="Z269" s="169">
        <v>1</v>
      </c>
      <c r="AA269" s="133" t="s">
        <v>619</v>
      </c>
      <c r="AB269" s="109" t="s">
        <v>621</v>
      </c>
      <c r="AC269" s="226"/>
    </row>
    <row r="270" spans="1:29" ht="60" customHeight="1" x14ac:dyDescent="0.2">
      <c r="A270" s="244"/>
      <c r="B270" s="246"/>
      <c r="C270" s="246"/>
      <c r="D270" s="240"/>
      <c r="E270" s="240"/>
      <c r="F270" s="240"/>
      <c r="G270" s="240"/>
      <c r="H270" s="242"/>
      <c r="I270" s="240"/>
      <c r="J270" s="240"/>
      <c r="K270" s="240"/>
      <c r="L270" s="258"/>
      <c r="M270" s="233"/>
      <c r="N270" s="233"/>
      <c r="O270" s="57" t="s">
        <v>535</v>
      </c>
      <c r="P270" s="56">
        <v>0</v>
      </c>
      <c r="Q270" s="56">
        <v>1</v>
      </c>
      <c r="R270" s="56">
        <v>1</v>
      </c>
      <c r="S270" s="142">
        <f t="shared" si="4"/>
        <v>1</v>
      </c>
      <c r="T270" s="238"/>
      <c r="U270" s="236"/>
      <c r="V270" s="238"/>
      <c r="W270" s="193"/>
      <c r="X270" s="192"/>
      <c r="Y270" s="191"/>
      <c r="Z270" s="169">
        <v>1286</v>
      </c>
      <c r="AA270" s="133" t="s">
        <v>619</v>
      </c>
      <c r="AB270" s="109" t="s">
        <v>621</v>
      </c>
      <c r="AC270" s="226"/>
    </row>
    <row r="271" spans="1:29" ht="60" customHeight="1" x14ac:dyDescent="0.2">
      <c r="A271" s="244"/>
      <c r="B271" s="246"/>
      <c r="C271" s="246"/>
      <c r="D271" s="240"/>
      <c r="E271" s="240"/>
      <c r="F271" s="240"/>
      <c r="G271" s="240"/>
      <c r="H271" s="242"/>
      <c r="I271" s="240"/>
      <c r="J271" s="240"/>
      <c r="K271" s="240"/>
      <c r="L271" s="258"/>
      <c r="M271" s="233"/>
      <c r="N271" s="233"/>
      <c r="O271" s="90" t="s">
        <v>485</v>
      </c>
      <c r="P271" s="24">
        <v>2</v>
      </c>
      <c r="Q271" s="24">
        <v>10926</v>
      </c>
      <c r="R271" s="24">
        <v>0</v>
      </c>
      <c r="S271" s="142">
        <f t="shared" si="4"/>
        <v>0</v>
      </c>
      <c r="T271" s="238"/>
      <c r="U271" s="236"/>
      <c r="V271" s="238"/>
      <c r="W271" s="193"/>
      <c r="X271" s="192"/>
      <c r="Y271" s="191"/>
      <c r="Z271" s="169">
        <v>0</v>
      </c>
      <c r="AA271" s="133" t="s">
        <v>619</v>
      </c>
      <c r="AB271" s="109" t="s">
        <v>620</v>
      </c>
      <c r="AC271" s="226"/>
    </row>
    <row r="272" spans="1:29" ht="60" customHeight="1" x14ac:dyDescent="0.2">
      <c r="A272" s="244"/>
      <c r="B272" s="246"/>
      <c r="C272" s="246"/>
      <c r="D272" s="240"/>
      <c r="E272" s="240"/>
      <c r="F272" s="240"/>
      <c r="G272" s="240"/>
      <c r="H272" s="242"/>
      <c r="I272" s="240"/>
      <c r="J272" s="240"/>
      <c r="K272" s="240"/>
      <c r="L272" s="258"/>
      <c r="M272" s="233"/>
      <c r="N272" s="233"/>
      <c r="O272" s="90" t="s">
        <v>332</v>
      </c>
      <c r="P272" s="24">
        <v>4</v>
      </c>
      <c r="Q272" s="56">
        <v>1</v>
      </c>
      <c r="R272" s="56">
        <v>0</v>
      </c>
      <c r="S272" s="142">
        <f t="shared" si="4"/>
        <v>0</v>
      </c>
      <c r="T272" s="238"/>
      <c r="U272" s="236"/>
      <c r="V272" s="238"/>
      <c r="W272" s="193"/>
      <c r="X272" s="192"/>
      <c r="Y272" s="191"/>
      <c r="Z272" s="169">
        <v>0</v>
      </c>
      <c r="AA272" s="133" t="s">
        <v>619</v>
      </c>
      <c r="AB272" s="109" t="s">
        <v>620</v>
      </c>
      <c r="AC272" s="226"/>
    </row>
    <row r="273" spans="1:29" ht="60" customHeight="1" x14ac:dyDescent="0.2">
      <c r="A273" s="244"/>
      <c r="B273" s="246"/>
      <c r="C273" s="246"/>
      <c r="D273" s="240"/>
      <c r="E273" s="240"/>
      <c r="F273" s="240"/>
      <c r="G273" s="240"/>
      <c r="H273" s="242"/>
      <c r="I273" s="240"/>
      <c r="J273" s="240"/>
      <c r="K273" s="240"/>
      <c r="L273" s="258"/>
      <c r="M273" s="233"/>
      <c r="N273" s="233"/>
      <c r="O273" s="90" t="s">
        <v>486</v>
      </c>
      <c r="P273" s="24">
        <v>4</v>
      </c>
      <c r="Q273" s="24">
        <v>1</v>
      </c>
      <c r="R273" s="24">
        <v>0</v>
      </c>
      <c r="S273" s="142">
        <f t="shared" si="4"/>
        <v>0</v>
      </c>
      <c r="T273" s="238"/>
      <c r="U273" s="236"/>
      <c r="V273" s="238"/>
      <c r="W273" s="193"/>
      <c r="X273" s="192"/>
      <c r="Y273" s="191"/>
      <c r="Z273" s="169">
        <v>0</v>
      </c>
      <c r="AA273" s="133" t="s">
        <v>619</v>
      </c>
      <c r="AB273" s="109" t="s">
        <v>620</v>
      </c>
      <c r="AC273" s="226"/>
    </row>
    <row r="274" spans="1:29" ht="60" customHeight="1" x14ac:dyDescent="0.2">
      <c r="A274" s="244"/>
      <c r="B274" s="246"/>
      <c r="C274" s="246"/>
      <c r="D274" s="240"/>
      <c r="E274" s="240"/>
      <c r="F274" s="240"/>
      <c r="G274" s="240"/>
      <c r="H274" s="242"/>
      <c r="I274" s="240"/>
      <c r="J274" s="240"/>
      <c r="K274" s="240"/>
      <c r="L274" s="258"/>
      <c r="M274" s="233"/>
      <c r="N274" s="233"/>
      <c r="O274" s="90" t="s">
        <v>334</v>
      </c>
      <c r="P274" s="24">
        <v>1</v>
      </c>
      <c r="Q274" s="24">
        <v>4</v>
      </c>
      <c r="R274" s="24">
        <v>1</v>
      </c>
      <c r="S274" s="142">
        <f t="shared" si="4"/>
        <v>0.25</v>
      </c>
      <c r="T274" s="238"/>
      <c r="U274" s="236"/>
      <c r="V274" s="238"/>
      <c r="W274" s="193"/>
      <c r="X274" s="192"/>
      <c r="Y274" s="191"/>
      <c r="Z274" s="169">
        <v>1</v>
      </c>
      <c r="AA274" s="133" t="s">
        <v>619</v>
      </c>
      <c r="AB274" s="133" t="s">
        <v>623</v>
      </c>
      <c r="AC274" s="226"/>
    </row>
    <row r="275" spans="1:29" ht="60" customHeight="1" x14ac:dyDescent="0.2">
      <c r="A275" s="244"/>
      <c r="B275" s="246"/>
      <c r="C275" s="246"/>
      <c r="D275" s="240"/>
      <c r="E275" s="240"/>
      <c r="F275" s="240"/>
      <c r="G275" s="240"/>
      <c r="H275" s="242"/>
      <c r="I275" s="240"/>
      <c r="J275" s="240"/>
      <c r="K275" s="240"/>
      <c r="L275" s="258"/>
      <c r="M275" s="233"/>
      <c r="N275" s="233"/>
      <c r="O275" s="90" t="s">
        <v>335</v>
      </c>
      <c r="P275" s="24">
        <v>1</v>
      </c>
      <c r="Q275" s="56">
        <v>11</v>
      </c>
      <c r="R275" s="56">
        <v>0</v>
      </c>
      <c r="S275" s="142">
        <f t="shared" si="4"/>
        <v>0</v>
      </c>
      <c r="T275" s="238"/>
      <c r="U275" s="236"/>
      <c r="V275" s="238"/>
      <c r="W275" s="193"/>
      <c r="X275" s="192"/>
      <c r="Y275" s="191"/>
      <c r="Z275" s="169">
        <v>0</v>
      </c>
      <c r="AA275" s="133" t="s">
        <v>619</v>
      </c>
      <c r="AB275" s="109" t="s">
        <v>620</v>
      </c>
      <c r="AC275" s="226"/>
    </row>
    <row r="276" spans="1:29" ht="60" customHeight="1" x14ac:dyDescent="0.2">
      <c r="A276" s="244"/>
      <c r="B276" s="246"/>
      <c r="C276" s="246"/>
      <c r="D276" s="240"/>
      <c r="E276" s="240"/>
      <c r="F276" s="240"/>
      <c r="G276" s="240"/>
      <c r="H276" s="242"/>
      <c r="I276" s="240"/>
      <c r="J276" s="240"/>
      <c r="K276" s="240"/>
      <c r="L276" s="258"/>
      <c r="M276" s="233"/>
      <c r="N276" s="233"/>
      <c r="O276" s="90" t="s">
        <v>536</v>
      </c>
      <c r="P276" s="94">
        <v>0</v>
      </c>
      <c r="Q276" s="91">
        <v>1</v>
      </c>
      <c r="R276" s="91">
        <v>0</v>
      </c>
      <c r="S276" s="142">
        <f t="shared" si="4"/>
        <v>0</v>
      </c>
      <c r="T276" s="238"/>
      <c r="U276" s="236"/>
      <c r="V276" s="238"/>
      <c r="W276" s="193"/>
      <c r="X276" s="192"/>
      <c r="Y276" s="191"/>
      <c r="Z276" s="169">
        <v>0</v>
      </c>
      <c r="AA276" s="133" t="s">
        <v>619</v>
      </c>
      <c r="AB276" s="109" t="s">
        <v>620</v>
      </c>
      <c r="AC276" s="226"/>
    </row>
    <row r="277" spans="1:29" ht="60" customHeight="1" x14ac:dyDescent="0.2">
      <c r="A277" s="244"/>
      <c r="B277" s="246"/>
      <c r="C277" s="246"/>
      <c r="D277" s="240"/>
      <c r="E277" s="240"/>
      <c r="F277" s="240"/>
      <c r="G277" s="240"/>
      <c r="H277" s="242"/>
      <c r="I277" s="240"/>
      <c r="J277" s="240"/>
      <c r="K277" s="240"/>
      <c r="L277" s="258"/>
      <c r="M277" s="233"/>
      <c r="N277" s="233"/>
      <c r="O277" s="52" t="s">
        <v>450</v>
      </c>
      <c r="P277" s="91">
        <v>0</v>
      </c>
      <c r="Q277" s="91">
        <v>4</v>
      </c>
      <c r="R277" s="91">
        <v>3</v>
      </c>
      <c r="S277" s="142">
        <f t="shared" si="4"/>
        <v>0.75</v>
      </c>
      <c r="T277" s="238"/>
      <c r="U277" s="236"/>
      <c r="V277" s="238"/>
      <c r="W277" s="193"/>
      <c r="X277" s="192"/>
      <c r="Y277" s="191"/>
      <c r="Z277" s="169">
        <v>17</v>
      </c>
      <c r="AA277" s="133" t="s">
        <v>619</v>
      </c>
      <c r="AB277" s="133" t="s">
        <v>623</v>
      </c>
      <c r="AC277" s="226"/>
    </row>
    <row r="278" spans="1:29" ht="60" customHeight="1" x14ac:dyDescent="0.2">
      <c r="A278" s="69" t="s">
        <v>83</v>
      </c>
      <c r="B278" s="66" t="s">
        <v>27</v>
      </c>
      <c r="C278" s="66" t="s">
        <v>96</v>
      </c>
      <c r="D278" s="59" t="s">
        <v>115</v>
      </c>
      <c r="E278" s="59" t="s">
        <v>29</v>
      </c>
      <c r="F278" s="59">
        <v>5000</v>
      </c>
      <c r="G278" s="59" t="s">
        <v>177</v>
      </c>
      <c r="H278" s="59" t="s">
        <v>179</v>
      </c>
      <c r="I278" s="71" t="s">
        <v>180</v>
      </c>
      <c r="J278" s="59">
        <v>0</v>
      </c>
      <c r="K278" s="59">
        <v>1</v>
      </c>
      <c r="L278" s="258"/>
      <c r="M278" s="233"/>
      <c r="N278" s="233"/>
      <c r="O278" s="90" t="s">
        <v>333</v>
      </c>
      <c r="P278" s="56">
        <v>4</v>
      </c>
      <c r="Q278" s="28">
        <v>1</v>
      </c>
      <c r="R278" s="28">
        <v>0.25</v>
      </c>
      <c r="S278" s="142">
        <f t="shared" si="4"/>
        <v>0.25</v>
      </c>
      <c r="T278" s="150" t="s">
        <v>179</v>
      </c>
      <c r="U278" s="64" t="s">
        <v>473</v>
      </c>
      <c r="V278" s="62" t="s">
        <v>570</v>
      </c>
      <c r="W278" s="166">
        <f>20000000</f>
        <v>20000000</v>
      </c>
      <c r="X278" s="167">
        <v>0</v>
      </c>
      <c r="Y278" s="147">
        <f>X278/W278</f>
        <v>0</v>
      </c>
      <c r="Z278" s="169">
        <v>10</v>
      </c>
      <c r="AA278" s="133" t="s">
        <v>619</v>
      </c>
      <c r="AB278" s="133" t="s">
        <v>623</v>
      </c>
      <c r="AC278" s="226"/>
    </row>
    <row r="279" spans="1:29" ht="60" customHeight="1" x14ac:dyDescent="0.2">
      <c r="A279" s="69" t="s">
        <v>83</v>
      </c>
      <c r="B279" s="66" t="s">
        <v>27</v>
      </c>
      <c r="C279" s="66" t="s">
        <v>96</v>
      </c>
      <c r="D279" s="59" t="s">
        <v>115</v>
      </c>
      <c r="E279" s="240" t="s">
        <v>29</v>
      </c>
      <c r="F279" s="240">
        <v>5000</v>
      </c>
      <c r="G279" s="240" t="s">
        <v>177</v>
      </c>
      <c r="H279" s="240" t="s">
        <v>182</v>
      </c>
      <c r="I279" s="240" t="s">
        <v>183</v>
      </c>
      <c r="J279" s="240">
        <v>0</v>
      </c>
      <c r="K279" s="240">
        <v>1</v>
      </c>
      <c r="L279" s="258"/>
      <c r="M279" s="233"/>
      <c r="N279" s="233"/>
      <c r="O279" s="57" t="s">
        <v>336</v>
      </c>
      <c r="P279" s="56">
        <v>1</v>
      </c>
      <c r="Q279" s="56">
        <v>4</v>
      </c>
      <c r="R279" s="56">
        <v>0</v>
      </c>
      <c r="S279" s="142">
        <f t="shared" si="4"/>
        <v>0</v>
      </c>
      <c r="T279" s="268" t="s">
        <v>182</v>
      </c>
      <c r="U279" s="235" t="s">
        <v>472</v>
      </c>
      <c r="V279" s="238" t="s">
        <v>570</v>
      </c>
      <c r="W279" s="193">
        <v>10000000</v>
      </c>
      <c r="X279" s="192">
        <v>0</v>
      </c>
      <c r="Y279" s="191">
        <f>X279/W279</f>
        <v>0</v>
      </c>
      <c r="Z279" s="169">
        <v>0</v>
      </c>
      <c r="AA279" s="133" t="s">
        <v>619</v>
      </c>
      <c r="AB279" s="109" t="s">
        <v>620</v>
      </c>
      <c r="AC279" s="226"/>
    </row>
    <row r="280" spans="1:29" ht="60" customHeight="1" x14ac:dyDescent="0.2">
      <c r="A280" s="69"/>
      <c r="B280" s="66"/>
      <c r="C280" s="66"/>
      <c r="D280" s="59"/>
      <c r="E280" s="240"/>
      <c r="F280" s="240"/>
      <c r="G280" s="240"/>
      <c r="H280" s="240"/>
      <c r="I280" s="240"/>
      <c r="J280" s="240"/>
      <c r="K280" s="240"/>
      <c r="L280" s="258"/>
      <c r="M280" s="233"/>
      <c r="N280" s="233"/>
      <c r="O280" s="57" t="s">
        <v>250</v>
      </c>
      <c r="P280" s="56">
        <v>2</v>
      </c>
      <c r="Q280" s="30">
        <v>4</v>
      </c>
      <c r="R280" s="30">
        <v>0</v>
      </c>
      <c r="S280" s="142">
        <f t="shared" si="4"/>
        <v>0</v>
      </c>
      <c r="T280" s="268"/>
      <c r="U280" s="235"/>
      <c r="V280" s="238"/>
      <c r="W280" s="193"/>
      <c r="X280" s="192"/>
      <c r="Y280" s="191"/>
      <c r="Z280" s="169">
        <v>0</v>
      </c>
      <c r="AA280" s="133" t="s">
        <v>619</v>
      </c>
      <c r="AB280" s="109" t="s">
        <v>620</v>
      </c>
      <c r="AC280" s="226"/>
    </row>
    <row r="281" spans="1:29" ht="60" customHeight="1" x14ac:dyDescent="0.2">
      <c r="A281" s="69" t="s">
        <v>83</v>
      </c>
      <c r="B281" s="62" t="s">
        <v>27</v>
      </c>
      <c r="C281" s="62" t="s">
        <v>33</v>
      </c>
      <c r="D281" s="61" t="s">
        <v>184</v>
      </c>
      <c r="E281" s="61" t="s">
        <v>29</v>
      </c>
      <c r="F281" s="61">
        <v>5000</v>
      </c>
      <c r="G281" s="61" t="s">
        <v>177</v>
      </c>
      <c r="H281" s="67" t="s">
        <v>185</v>
      </c>
      <c r="I281" s="61" t="s">
        <v>186</v>
      </c>
      <c r="J281" s="61">
        <v>600</v>
      </c>
      <c r="K281" s="61">
        <v>600</v>
      </c>
      <c r="L281" s="63">
        <v>2020630010135</v>
      </c>
      <c r="M281" s="295" t="s">
        <v>72</v>
      </c>
      <c r="N281" s="295" t="s">
        <v>251</v>
      </c>
      <c r="O281" s="57" t="s">
        <v>73</v>
      </c>
      <c r="P281" s="25">
        <v>1</v>
      </c>
      <c r="Q281" s="25">
        <v>1</v>
      </c>
      <c r="R281" s="25">
        <v>0.25</v>
      </c>
      <c r="S281" s="142">
        <f t="shared" si="4"/>
        <v>0.25</v>
      </c>
      <c r="T281" s="296" t="s">
        <v>185</v>
      </c>
      <c r="U281" s="64" t="s">
        <v>582</v>
      </c>
      <c r="V281" s="62" t="s">
        <v>573</v>
      </c>
      <c r="W281" s="185">
        <f>407649019</f>
        <v>407649019</v>
      </c>
      <c r="X281" s="187">
        <v>72506000</v>
      </c>
      <c r="Y281" s="189">
        <f>X281/W281</f>
        <v>0.1778637912041682</v>
      </c>
      <c r="Z281" s="169">
        <v>25</v>
      </c>
      <c r="AA281" s="133" t="s">
        <v>619</v>
      </c>
      <c r="AB281" s="133" t="s">
        <v>623</v>
      </c>
      <c r="AC281" s="60" t="s">
        <v>87</v>
      </c>
    </row>
    <row r="282" spans="1:29" ht="60" customHeight="1" x14ac:dyDescent="0.2">
      <c r="A282" s="69"/>
      <c r="B282" s="62"/>
      <c r="C282" s="62"/>
      <c r="D282" s="61"/>
      <c r="E282" s="61"/>
      <c r="F282" s="61"/>
      <c r="G282" s="61"/>
      <c r="H282" s="67"/>
      <c r="I282" s="61"/>
      <c r="J282" s="61"/>
      <c r="K282" s="61"/>
      <c r="L282" s="63"/>
      <c r="M282" s="280"/>
      <c r="N282" s="280"/>
      <c r="O282" s="57" t="s">
        <v>537</v>
      </c>
      <c r="P282" s="25">
        <v>0</v>
      </c>
      <c r="Q282" s="33">
        <v>2</v>
      </c>
      <c r="R282" s="33">
        <v>0</v>
      </c>
      <c r="S282" s="142">
        <f t="shared" si="4"/>
        <v>0</v>
      </c>
      <c r="T282" s="297"/>
      <c r="U282" s="64" t="s">
        <v>566</v>
      </c>
      <c r="V282" s="62" t="s">
        <v>583</v>
      </c>
      <c r="W282" s="186"/>
      <c r="X282" s="188"/>
      <c r="Y282" s="190"/>
      <c r="Z282" s="169">
        <v>0</v>
      </c>
      <c r="AA282" s="133" t="s">
        <v>619</v>
      </c>
      <c r="AB282" s="109" t="s">
        <v>620</v>
      </c>
      <c r="AC282" s="60"/>
    </row>
    <row r="283" spans="1:29" ht="108" customHeight="1" x14ac:dyDescent="0.2">
      <c r="A283" s="244" t="s">
        <v>83</v>
      </c>
      <c r="B283" s="246" t="s">
        <v>95</v>
      </c>
      <c r="C283" s="246" t="s">
        <v>96</v>
      </c>
      <c r="D283" s="240" t="s">
        <v>187</v>
      </c>
      <c r="E283" s="240" t="s">
        <v>29</v>
      </c>
      <c r="F283" s="240">
        <v>9</v>
      </c>
      <c r="G283" s="240" t="s">
        <v>188</v>
      </c>
      <c r="H283" s="242" t="s">
        <v>192</v>
      </c>
      <c r="I283" s="240" t="s">
        <v>193</v>
      </c>
      <c r="J283" s="240">
        <v>3</v>
      </c>
      <c r="K283" s="240">
        <v>4</v>
      </c>
      <c r="L283" s="258">
        <v>2020630010127</v>
      </c>
      <c r="M283" s="231" t="s">
        <v>74</v>
      </c>
      <c r="N283" s="233" t="s">
        <v>191</v>
      </c>
      <c r="O283" s="57" t="s">
        <v>452</v>
      </c>
      <c r="P283" s="56">
        <v>11</v>
      </c>
      <c r="Q283" s="56">
        <v>11</v>
      </c>
      <c r="R283" s="56">
        <v>4</v>
      </c>
      <c r="S283" s="142">
        <f t="shared" si="4"/>
        <v>0.36363636363636365</v>
      </c>
      <c r="T283" s="268" t="s">
        <v>192</v>
      </c>
      <c r="U283" s="235" t="s">
        <v>584</v>
      </c>
      <c r="V283" s="238" t="s">
        <v>585</v>
      </c>
      <c r="W283" s="193">
        <f>210788782+205276396</f>
        <v>416065178</v>
      </c>
      <c r="X283" s="192">
        <f>159890400-10352000</f>
        <v>149538400</v>
      </c>
      <c r="Y283" s="191">
        <f>X283/W283</f>
        <v>0.35941099593775666</v>
      </c>
      <c r="Z283" s="169">
        <v>41</v>
      </c>
      <c r="AA283" s="133" t="s">
        <v>619</v>
      </c>
      <c r="AB283" s="133" t="s">
        <v>623</v>
      </c>
      <c r="AC283" s="226" t="s">
        <v>87</v>
      </c>
    </row>
    <row r="284" spans="1:29" ht="60" customHeight="1" x14ac:dyDescent="0.2">
      <c r="A284" s="244"/>
      <c r="B284" s="246"/>
      <c r="C284" s="246"/>
      <c r="D284" s="240"/>
      <c r="E284" s="240"/>
      <c r="F284" s="240"/>
      <c r="G284" s="240"/>
      <c r="H284" s="242"/>
      <c r="I284" s="240"/>
      <c r="J284" s="240"/>
      <c r="K284" s="240"/>
      <c r="L284" s="258"/>
      <c r="M284" s="231"/>
      <c r="N284" s="233"/>
      <c r="O284" s="57" t="s">
        <v>490</v>
      </c>
      <c r="P284" s="56">
        <v>0</v>
      </c>
      <c r="Q284" s="56">
        <v>1</v>
      </c>
      <c r="R284" s="56">
        <v>1</v>
      </c>
      <c r="S284" s="142">
        <f t="shared" si="4"/>
        <v>1</v>
      </c>
      <c r="T284" s="268"/>
      <c r="U284" s="235"/>
      <c r="V284" s="238"/>
      <c r="W284" s="193"/>
      <c r="X284" s="192"/>
      <c r="Y284" s="191"/>
      <c r="Z284" s="169">
        <v>205</v>
      </c>
      <c r="AA284" s="133" t="s">
        <v>619</v>
      </c>
      <c r="AB284" s="109" t="s">
        <v>621</v>
      </c>
      <c r="AC284" s="226"/>
    </row>
    <row r="285" spans="1:29" ht="60" customHeight="1" x14ac:dyDescent="0.2">
      <c r="A285" s="244"/>
      <c r="B285" s="246"/>
      <c r="C285" s="246"/>
      <c r="D285" s="240"/>
      <c r="E285" s="240"/>
      <c r="F285" s="240"/>
      <c r="G285" s="240"/>
      <c r="H285" s="242"/>
      <c r="I285" s="240"/>
      <c r="J285" s="240"/>
      <c r="K285" s="240"/>
      <c r="L285" s="258"/>
      <c r="M285" s="231"/>
      <c r="N285" s="233"/>
      <c r="O285" s="57" t="s">
        <v>337</v>
      </c>
      <c r="P285" s="56">
        <v>1</v>
      </c>
      <c r="Q285" s="56">
        <v>1</v>
      </c>
      <c r="R285" s="56">
        <v>0</v>
      </c>
      <c r="S285" s="142">
        <f t="shared" si="4"/>
        <v>0</v>
      </c>
      <c r="T285" s="238"/>
      <c r="U285" s="236"/>
      <c r="V285" s="238"/>
      <c r="W285" s="193"/>
      <c r="X285" s="192"/>
      <c r="Y285" s="191"/>
      <c r="Z285" s="169">
        <v>0</v>
      </c>
      <c r="AA285" s="133" t="s">
        <v>619</v>
      </c>
      <c r="AB285" s="109" t="s">
        <v>620</v>
      </c>
      <c r="AC285" s="226"/>
    </row>
    <row r="286" spans="1:29" ht="60" customHeight="1" x14ac:dyDescent="0.2">
      <c r="A286" s="244"/>
      <c r="B286" s="246"/>
      <c r="C286" s="246"/>
      <c r="D286" s="240"/>
      <c r="E286" s="240"/>
      <c r="F286" s="240"/>
      <c r="G286" s="240"/>
      <c r="H286" s="242"/>
      <c r="I286" s="240"/>
      <c r="J286" s="240"/>
      <c r="K286" s="240"/>
      <c r="L286" s="258"/>
      <c r="M286" s="231"/>
      <c r="N286" s="233"/>
      <c r="O286" s="57" t="s">
        <v>338</v>
      </c>
      <c r="P286" s="56">
        <v>11</v>
      </c>
      <c r="Q286" s="56">
        <v>11</v>
      </c>
      <c r="R286" s="56">
        <v>2</v>
      </c>
      <c r="S286" s="142">
        <f t="shared" si="4"/>
        <v>0.18181818181818182</v>
      </c>
      <c r="T286" s="238"/>
      <c r="U286" s="236"/>
      <c r="V286" s="238"/>
      <c r="W286" s="193"/>
      <c r="X286" s="192"/>
      <c r="Y286" s="191"/>
      <c r="Z286" s="169">
        <v>21</v>
      </c>
      <c r="AA286" s="133" t="s">
        <v>619</v>
      </c>
      <c r="AB286" s="110" t="s">
        <v>620</v>
      </c>
      <c r="AC286" s="226"/>
    </row>
    <row r="287" spans="1:29" ht="60" customHeight="1" x14ac:dyDescent="0.2">
      <c r="A287" s="244"/>
      <c r="B287" s="246"/>
      <c r="C287" s="246"/>
      <c r="D287" s="240"/>
      <c r="E287" s="240"/>
      <c r="F287" s="240"/>
      <c r="G287" s="240"/>
      <c r="H287" s="242"/>
      <c r="I287" s="240"/>
      <c r="J287" s="240"/>
      <c r="K287" s="240"/>
      <c r="L287" s="258"/>
      <c r="M287" s="231"/>
      <c r="N287" s="233"/>
      <c r="O287" s="57" t="s">
        <v>339</v>
      </c>
      <c r="P287" s="56">
        <v>11</v>
      </c>
      <c r="Q287" s="25">
        <v>1</v>
      </c>
      <c r="R287" s="25">
        <v>0.87</v>
      </c>
      <c r="S287" s="142">
        <f t="shared" si="4"/>
        <v>0.87</v>
      </c>
      <c r="T287" s="238"/>
      <c r="U287" s="236"/>
      <c r="V287" s="238"/>
      <c r="W287" s="193"/>
      <c r="X287" s="192"/>
      <c r="Y287" s="191"/>
      <c r="Z287" s="169">
        <v>588</v>
      </c>
      <c r="AA287" s="133" t="s">
        <v>619</v>
      </c>
      <c r="AB287" s="133" t="s">
        <v>623</v>
      </c>
      <c r="AC287" s="226"/>
    </row>
    <row r="288" spans="1:29" ht="60" customHeight="1" x14ac:dyDescent="0.2">
      <c r="A288" s="244"/>
      <c r="B288" s="246"/>
      <c r="C288" s="246"/>
      <c r="D288" s="240"/>
      <c r="E288" s="240"/>
      <c r="F288" s="240"/>
      <c r="G288" s="240"/>
      <c r="H288" s="242"/>
      <c r="I288" s="240"/>
      <c r="J288" s="240"/>
      <c r="K288" s="240"/>
      <c r="L288" s="258"/>
      <c r="M288" s="231"/>
      <c r="N288" s="233"/>
      <c r="O288" s="57" t="s">
        <v>340</v>
      </c>
      <c r="P288" s="56">
        <v>11</v>
      </c>
      <c r="Q288" s="25">
        <v>1</v>
      </c>
      <c r="R288" s="25">
        <v>0.25</v>
      </c>
      <c r="S288" s="142">
        <f t="shared" si="4"/>
        <v>0.25</v>
      </c>
      <c r="T288" s="238"/>
      <c r="U288" s="236"/>
      <c r="V288" s="238"/>
      <c r="W288" s="193"/>
      <c r="X288" s="192"/>
      <c r="Y288" s="191"/>
      <c r="Z288" s="169">
        <v>106</v>
      </c>
      <c r="AA288" s="133" t="s">
        <v>619</v>
      </c>
      <c r="AB288" s="133" t="s">
        <v>623</v>
      </c>
      <c r="AC288" s="226"/>
    </row>
    <row r="289" spans="1:29" ht="60" customHeight="1" x14ac:dyDescent="0.2">
      <c r="A289" s="244"/>
      <c r="B289" s="246"/>
      <c r="C289" s="246"/>
      <c r="D289" s="240"/>
      <c r="E289" s="240"/>
      <c r="F289" s="240"/>
      <c r="G289" s="240"/>
      <c r="H289" s="242"/>
      <c r="I289" s="240"/>
      <c r="J289" s="240"/>
      <c r="K289" s="240"/>
      <c r="L289" s="258"/>
      <c r="M289" s="231"/>
      <c r="N289" s="233"/>
      <c r="O289" s="57" t="s">
        <v>341</v>
      </c>
      <c r="P289" s="25">
        <v>1</v>
      </c>
      <c r="Q289" s="25">
        <v>1</v>
      </c>
      <c r="R289" s="25">
        <v>0.2</v>
      </c>
      <c r="S289" s="142">
        <f t="shared" si="4"/>
        <v>0.2</v>
      </c>
      <c r="T289" s="238"/>
      <c r="U289" s="236"/>
      <c r="V289" s="238"/>
      <c r="W289" s="193"/>
      <c r="X289" s="192"/>
      <c r="Y289" s="191"/>
      <c r="Z289" s="169">
        <v>24</v>
      </c>
      <c r="AA289" s="133" t="s">
        <v>619</v>
      </c>
      <c r="AB289" s="110" t="s">
        <v>620</v>
      </c>
      <c r="AC289" s="226"/>
    </row>
    <row r="290" spans="1:29" ht="60" customHeight="1" x14ac:dyDescent="0.2">
      <c r="A290" s="244"/>
      <c r="B290" s="246"/>
      <c r="C290" s="246"/>
      <c r="D290" s="240"/>
      <c r="E290" s="240"/>
      <c r="F290" s="240"/>
      <c r="G290" s="240"/>
      <c r="H290" s="242"/>
      <c r="I290" s="240"/>
      <c r="J290" s="240"/>
      <c r="K290" s="240"/>
      <c r="L290" s="258"/>
      <c r="M290" s="231"/>
      <c r="N290" s="233"/>
      <c r="O290" s="57" t="s">
        <v>491</v>
      </c>
      <c r="P290" s="25">
        <v>0</v>
      </c>
      <c r="Q290" s="25">
        <v>1</v>
      </c>
      <c r="R290" s="25">
        <v>0</v>
      </c>
      <c r="S290" s="142">
        <f t="shared" si="4"/>
        <v>0</v>
      </c>
      <c r="T290" s="238"/>
      <c r="U290" s="236"/>
      <c r="V290" s="238"/>
      <c r="W290" s="193"/>
      <c r="X290" s="192"/>
      <c r="Y290" s="191"/>
      <c r="Z290" s="169">
        <v>0</v>
      </c>
      <c r="AA290" s="133" t="s">
        <v>619</v>
      </c>
      <c r="AB290" s="109" t="s">
        <v>620</v>
      </c>
      <c r="AC290" s="226"/>
    </row>
    <row r="291" spans="1:29" ht="60" customHeight="1" x14ac:dyDescent="0.2">
      <c r="A291" s="244"/>
      <c r="B291" s="246"/>
      <c r="C291" s="246"/>
      <c r="D291" s="240"/>
      <c r="E291" s="240"/>
      <c r="F291" s="240"/>
      <c r="G291" s="240"/>
      <c r="H291" s="242"/>
      <c r="I291" s="240"/>
      <c r="J291" s="240"/>
      <c r="K291" s="240"/>
      <c r="L291" s="258"/>
      <c r="M291" s="231"/>
      <c r="N291" s="233"/>
      <c r="O291" s="57" t="s">
        <v>492</v>
      </c>
      <c r="P291" s="25">
        <v>0</v>
      </c>
      <c r="Q291" s="25">
        <v>1</v>
      </c>
      <c r="R291" s="25">
        <v>0</v>
      </c>
      <c r="S291" s="142">
        <f t="shared" si="4"/>
        <v>0</v>
      </c>
      <c r="T291" s="238"/>
      <c r="U291" s="236"/>
      <c r="V291" s="238"/>
      <c r="W291" s="193"/>
      <c r="X291" s="192"/>
      <c r="Y291" s="191"/>
      <c r="Z291" s="169">
        <v>0</v>
      </c>
      <c r="AA291" s="133" t="s">
        <v>619</v>
      </c>
      <c r="AB291" s="109" t="s">
        <v>620</v>
      </c>
      <c r="AC291" s="226"/>
    </row>
    <row r="292" spans="1:29" ht="84" customHeight="1" x14ac:dyDescent="0.2">
      <c r="A292" s="244"/>
      <c r="B292" s="246"/>
      <c r="C292" s="246"/>
      <c r="D292" s="240"/>
      <c r="E292" s="240"/>
      <c r="F292" s="240"/>
      <c r="G292" s="240"/>
      <c r="H292" s="242"/>
      <c r="I292" s="240"/>
      <c r="J292" s="240"/>
      <c r="K292" s="240"/>
      <c r="L292" s="258"/>
      <c r="M292" s="231"/>
      <c r="N292" s="233"/>
      <c r="O292" s="57" t="s">
        <v>258</v>
      </c>
      <c r="P292" s="25">
        <v>1</v>
      </c>
      <c r="Q292" s="25">
        <v>1</v>
      </c>
      <c r="R292" s="25">
        <v>0</v>
      </c>
      <c r="S292" s="142">
        <f t="shared" si="4"/>
        <v>0</v>
      </c>
      <c r="T292" s="238"/>
      <c r="U292" s="236"/>
      <c r="V292" s="238"/>
      <c r="W292" s="193"/>
      <c r="X292" s="192"/>
      <c r="Y292" s="191"/>
      <c r="Z292" s="169">
        <v>0</v>
      </c>
      <c r="AA292" s="133" t="s">
        <v>619</v>
      </c>
      <c r="AB292" s="109" t="s">
        <v>620</v>
      </c>
      <c r="AC292" s="226"/>
    </row>
    <row r="293" spans="1:29" ht="60" customHeight="1" x14ac:dyDescent="0.2">
      <c r="A293" s="244"/>
      <c r="B293" s="246"/>
      <c r="C293" s="246"/>
      <c r="D293" s="240"/>
      <c r="E293" s="240"/>
      <c r="F293" s="240"/>
      <c r="G293" s="240"/>
      <c r="H293" s="242"/>
      <c r="I293" s="240"/>
      <c r="J293" s="240"/>
      <c r="K293" s="240"/>
      <c r="L293" s="258"/>
      <c r="M293" s="231"/>
      <c r="N293" s="233"/>
      <c r="O293" s="57" t="s">
        <v>342</v>
      </c>
      <c r="P293" s="25">
        <v>1</v>
      </c>
      <c r="Q293" s="31" t="s">
        <v>350</v>
      </c>
      <c r="R293" s="25">
        <v>0.2</v>
      </c>
      <c r="S293" s="142">
        <f t="shared" si="4"/>
        <v>0.25</v>
      </c>
      <c r="T293" s="238"/>
      <c r="U293" s="236"/>
      <c r="V293" s="238"/>
      <c r="W293" s="193"/>
      <c r="X293" s="192"/>
      <c r="Y293" s="191"/>
      <c r="Z293" s="169">
        <v>167</v>
      </c>
      <c r="AA293" s="133" t="s">
        <v>619</v>
      </c>
      <c r="AB293" s="133" t="s">
        <v>623</v>
      </c>
      <c r="AC293" s="226"/>
    </row>
    <row r="294" spans="1:29" ht="60" customHeight="1" x14ac:dyDescent="0.2">
      <c r="A294" s="244"/>
      <c r="B294" s="246"/>
      <c r="C294" s="246"/>
      <c r="D294" s="240"/>
      <c r="E294" s="240"/>
      <c r="F294" s="240"/>
      <c r="G294" s="240"/>
      <c r="H294" s="242"/>
      <c r="I294" s="240"/>
      <c r="J294" s="240"/>
      <c r="K294" s="240"/>
      <c r="L294" s="258"/>
      <c r="M294" s="231"/>
      <c r="N294" s="233"/>
      <c r="O294" s="57" t="s">
        <v>343</v>
      </c>
      <c r="P294" s="56">
        <v>11</v>
      </c>
      <c r="Q294" s="25">
        <v>0.8</v>
      </c>
      <c r="R294" s="25">
        <v>0.2</v>
      </c>
      <c r="S294" s="142">
        <f t="shared" si="4"/>
        <v>0.25</v>
      </c>
      <c r="T294" s="238"/>
      <c r="U294" s="236"/>
      <c r="V294" s="238"/>
      <c r="W294" s="193"/>
      <c r="X294" s="192"/>
      <c r="Y294" s="191"/>
      <c r="Z294" s="169">
        <v>155</v>
      </c>
      <c r="AA294" s="133" t="s">
        <v>619</v>
      </c>
      <c r="AB294" s="133" t="s">
        <v>623</v>
      </c>
      <c r="AC294" s="226"/>
    </row>
    <row r="295" spans="1:29" ht="82.5" customHeight="1" x14ac:dyDescent="0.2">
      <c r="A295" s="244"/>
      <c r="B295" s="246"/>
      <c r="C295" s="246"/>
      <c r="D295" s="240"/>
      <c r="E295" s="240"/>
      <c r="F295" s="240"/>
      <c r="G295" s="240"/>
      <c r="H295" s="242"/>
      <c r="I295" s="240"/>
      <c r="J295" s="240"/>
      <c r="K295" s="240"/>
      <c r="L295" s="258"/>
      <c r="M295" s="231"/>
      <c r="N295" s="233"/>
      <c r="O295" s="57" t="s">
        <v>344</v>
      </c>
      <c r="P295" s="25">
        <v>1</v>
      </c>
      <c r="Q295" s="25">
        <v>1</v>
      </c>
      <c r="R295" s="25">
        <v>0</v>
      </c>
      <c r="S295" s="142">
        <f t="shared" si="4"/>
        <v>0</v>
      </c>
      <c r="T295" s="238"/>
      <c r="U295" s="236"/>
      <c r="V295" s="238"/>
      <c r="W295" s="193"/>
      <c r="X295" s="192"/>
      <c r="Y295" s="191"/>
      <c r="Z295" s="169">
        <v>0</v>
      </c>
      <c r="AA295" s="133" t="s">
        <v>619</v>
      </c>
      <c r="AB295" s="109" t="s">
        <v>620</v>
      </c>
      <c r="AC295" s="226"/>
    </row>
    <row r="296" spans="1:29" ht="60" customHeight="1" x14ac:dyDescent="0.2">
      <c r="A296" s="244"/>
      <c r="B296" s="246"/>
      <c r="C296" s="246"/>
      <c r="D296" s="240"/>
      <c r="E296" s="240"/>
      <c r="F296" s="240"/>
      <c r="G296" s="240"/>
      <c r="H296" s="242"/>
      <c r="I296" s="240"/>
      <c r="J296" s="240"/>
      <c r="K296" s="240"/>
      <c r="L296" s="258"/>
      <c r="M296" s="231"/>
      <c r="N296" s="233"/>
      <c r="O296" s="57" t="s">
        <v>595</v>
      </c>
      <c r="P296" s="25">
        <v>1</v>
      </c>
      <c r="Q296" s="28">
        <v>1</v>
      </c>
      <c r="R296" s="28">
        <v>0.25</v>
      </c>
      <c r="S296" s="142">
        <f t="shared" si="4"/>
        <v>0.25</v>
      </c>
      <c r="T296" s="238"/>
      <c r="U296" s="236"/>
      <c r="V296" s="238"/>
      <c r="W296" s="193"/>
      <c r="X296" s="192"/>
      <c r="Y296" s="191"/>
      <c r="Z296" s="169">
        <v>229</v>
      </c>
      <c r="AA296" s="133" t="s">
        <v>619</v>
      </c>
      <c r="AB296" s="133" t="s">
        <v>623</v>
      </c>
      <c r="AC296" s="226"/>
    </row>
    <row r="297" spans="1:29" ht="60" customHeight="1" x14ac:dyDescent="0.2">
      <c r="A297" s="244"/>
      <c r="B297" s="246"/>
      <c r="C297" s="246"/>
      <c r="D297" s="240"/>
      <c r="E297" s="240"/>
      <c r="F297" s="240"/>
      <c r="G297" s="240"/>
      <c r="H297" s="242"/>
      <c r="I297" s="240"/>
      <c r="J297" s="240"/>
      <c r="K297" s="240"/>
      <c r="L297" s="258"/>
      <c r="M297" s="231"/>
      <c r="N297" s="233"/>
      <c r="O297" s="57" t="s">
        <v>259</v>
      </c>
      <c r="P297" s="31" t="s">
        <v>266</v>
      </c>
      <c r="Q297" s="25">
        <v>1</v>
      </c>
      <c r="R297" s="25">
        <v>0.25</v>
      </c>
      <c r="S297" s="142">
        <f t="shared" si="4"/>
        <v>0.25</v>
      </c>
      <c r="T297" s="238"/>
      <c r="U297" s="236"/>
      <c r="V297" s="238"/>
      <c r="W297" s="193"/>
      <c r="X297" s="192"/>
      <c r="Y297" s="191"/>
      <c r="Z297" s="169">
        <v>27</v>
      </c>
      <c r="AA297" s="133" t="s">
        <v>619</v>
      </c>
      <c r="AB297" s="133" t="s">
        <v>623</v>
      </c>
      <c r="AC297" s="226"/>
    </row>
    <row r="298" spans="1:29" ht="60" customHeight="1" x14ac:dyDescent="0.2">
      <c r="A298" s="244"/>
      <c r="B298" s="246"/>
      <c r="C298" s="246"/>
      <c r="D298" s="240"/>
      <c r="E298" s="240"/>
      <c r="F298" s="240"/>
      <c r="G298" s="240"/>
      <c r="H298" s="242"/>
      <c r="I298" s="240"/>
      <c r="J298" s="240"/>
      <c r="K298" s="240"/>
      <c r="L298" s="258"/>
      <c r="M298" s="231"/>
      <c r="N298" s="233"/>
      <c r="O298" s="90" t="s">
        <v>345</v>
      </c>
      <c r="P298" s="25">
        <v>1</v>
      </c>
      <c r="Q298" s="25">
        <v>1</v>
      </c>
      <c r="R298" s="25">
        <v>0.1</v>
      </c>
      <c r="S298" s="142">
        <f t="shared" si="4"/>
        <v>0.1</v>
      </c>
      <c r="T298" s="238"/>
      <c r="U298" s="236"/>
      <c r="V298" s="238"/>
      <c r="W298" s="193"/>
      <c r="X298" s="192"/>
      <c r="Y298" s="191"/>
      <c r="Z298" s="169">
        <v>4</v>
      </c>
      <c r="AA298" s="133" t="s">
        <v>619</v>
      </c>
      <c r="AB298" s="109" t="s">
        <v>622</v>
      </c>
      <c r="AC298" s="226"/>
    </row>
    <row r="299" spans="1:29" ht="60" customHeight="1" x14ac:dyDescent="0.2">
      <c r="A299" s="244"/>
      <c r="B299" s="246"/>
      <c r="C299" s="246"/>
      <c r="D299" s="240"/>
      <c r="E299" s="240"/>
      <c r="F299" s="240"/>
      <c r="G299" s="240"/>
      <c r="H299" s="242"/>
      <c r="I299" s="240"/>
      <c r="J299" s="240"/>
      <c r="K299" s="240"/>
      <c r="L299" s="258"/>
      <c r="M299" s="231"/>
      <c r="N299" s="233"/>
      <c r="O299" s="90" t="s">
        <v>346</v>
      </c>
      <c r="P299" s="56">
        <v>180</v>
      </c>
      <c r="Q299" s="25">
        <v>1</v>
      </c>
      <c r="R299" s="25">
        <v>0</v>
      </c>
      <c r="S299" s="142">
        <f t="shared" si="4"/>
        <v>0</v>
      </c>
      <c r="T299" s="238"/>
      <c r="U299" s="236"/>
      <c r="V299" s="238"/>
      <c r="W299" s="193"/>
      <c r="X299" s="192"/>
      <c r="Y299" s="191"/>
      <c r="Z299" s="169">
        <v>0</v>
      </c>
      <c r="AA299" s="133" t="s">
        <v>619</v>
      </c>
      <c r="AB299" s="109" t="s">
        <v>620</v>
      </c>
      <c r="AC299" s="226"/>
    </row>
    <row r="300" spans="1:29" ht="60" customHeight="1" x14ac:dyDescent="0.2">
      <c r="A300" s="244"/>
      <c r="B300" s="246"/>
      <c r="C300" s="246"/>
      <c r="D300" s="240"/>
      <c r="E300" s="240"/>
      <c r="F300" s="240"/>
      <c r="G300" s="240"/>
      <c r="H300" s="242"/>
      <c r="I300" s="240"/>
      <c r="J300" s="240"/>
      <c r="K300" s="240"/>
      <c r="L300" s="258"/>
      <c r="M300" s="231"/>
      <c r="N300" s="233"/>
      <c r="O300" s="90" t="s">
        <v>347</v>
      </c>
      <c r="P300" s="25">
        <v>1</v>
      </c>
      <c r="Q300" s="25">
        <v>1</v>
      </c>
      <c r="R300" s="25">
        <v>0</v>
      </c>
      <c r="S300" s="142">
        <f t="shared" si="4"/>
        <v>0</v>
      </c>
      <c r="T300" s="238"/>
      <c r="U300" s="236"/>
      <c r="V300" s="238"/>
      <c r="W300" s="193"/>
      <c r="X300" s="192"/>
      <c r="Y300" s="191"/>
      <c r="Z300" s="169">
        <v>0</v>
      </c>
      <c r="AA300" s="133" t="s">
        <v>619</v>
      </c>
      <c r="AB300" s="109" t="s">
        <v>620</v>
      </c>
      <c r="AC300" s="226"/>
    </row>
    <row r="301" spans="1:29" ht="60" customHeight="1" x14ac:dyDescent="0.2">
      <c r="A301" s="244"/>
      <c r="B301" s="246"/>
      <c r="C301" s="246"/>
      <c r="D301" s="240"/>
      <c r="E301" s="240"/>
      <c r="F301" s="240"/>
      <c r="G301" s="240"/>
      <c r="H301" s="242"/>
      <c r="I301" s="240"/>
      <c r="J301" s="240"/>
      <c r="K301" s="240"/>
      <c r="L301" s="258"/>
      <c r="M301" s="231"/>
      <c r="N301" s="233"/>
      <c r="O301" s="57" t="s">
        <v>348</v>
      </c>
      <c r="P301" s="25">
        <v>1</v>
      </c>
      <c r="Q301" s="58">
        <v>1</v>
      </c>
      <c r="R301" s="58">
        <v>0</v>
      </c>
      <c r="S301" s="142">
        <f t="shared" si="4"/>
        <v>0</v>
      </c>
      <c r="T301" s="238"/>
      <c r="U301" s="236"/>
      <c r="V301" s="238"/>
      <c r="W301" s="193"/>
      <c r="X301" s="192"/>
      <c r="Y301" s="191"/>
      <c r="Z301" s="169">
        <v>0</v>
      </c>
      <c r="AA301" s="133" t="s">
        <v>619</v>
      </c>
      <c r="AB301" s="109" t="s">
        <v>620</v>
      </c>
      <c r="AC301" s="226"/>
    </row>
    <row r="302" spans="1:29" ht="70.5" customHeight="1" x14ac:dyDescent="0.2">
      <c r="A302" s="244"/>
      <c r="B302" s="246"/>
      <c r="C302" s="246"/>
      <c r="D302" s="240"/>
      <c r="E302" s="240"/>
      <c r="F302" s="240"/>
      <c r="G302" s="240"/>
      <c r="H302" s="242"/>
      <c r="I302" s="240"/>
      <c r="J302" s="240"/>
      <c r="K302" s="240"/>
      <c r="L302" s="258"/>
      <c r="M302" s="231"/>
      <c r="N302" s="233"/>
      <c r="O302" s="57" t="s">
        <v>349</v>
      </c>
      <c r="P302" s="25">
        <v>1</v>
      </c>
      <c r="Q302" s="25">
        <v>1</v>
      </c>
      <c r="R302" s="25">
        <v>0.2</v>
      </c>
      <c r="S302" s="142">
        <f t="shared" si="4"/>
        <v>0.2</v>
      </c>
      <c r="T302" s="238"/>
      <c r="U302" s="236"/>
      <c r="V302" s="238"/>
      <c r="W302" s="193"/>
      <c r="X302" s="192"/>
      <c r="Y302" s="191"/>
      <c r="Z302" s="169">
        <v>16</v>
      </c>
      <c r="AA302" s="133" t="s">
        <v>619</v>
      </c>
      <c r="AB302" s="110" t="s">
        <v>620</v>
      </c>
      <c r="AC302" s="226"/>
    </row>
    <row r="303" spans="1:29" ht="60" customHeight="1" x14ac:dyDescent="0.2">
      <c r="A303" s="244"/>
      <c r="B303" s="246"/>
      <c r="C303" s="246"/>
      <c r="D303" s="240"/>
      <c r="E303" s="240"/>
      <c r="F303" s="240"/>
      <c r="G303" s="240"/>
      <c r="H303" s="242"/>
      <c r="I303" s="240"/>
      <c r="J303" s="240"/>
      <c r="K303" s="240"/>
      <c r="L303" s="258"/>
      <c r="M303" s="231"/>
      <c r="N303" s="233"/>
      <c r="O303" s="57" t="s">
        <v>252</v>
      </c>
      <c r="P303" s="25">
        <v>1</v>
      </c>
      <c r="Q303" s="31" t="s">
        <v>351</v>
      </c>
      <c r="R303" s="31" t="s">
        <v>617</v>
      </c>
      <c r="S303" s="142">
        <f t="shared" si="4"/>
        <v>0.45454545454545453</v>
      </c>
      <c r="T303" s="238"/>
      <c r="U303" s="236"/>
      <c r="V303" s="238"/>
      <c r="W303" s="193"/>
      <c r="X303" s="192"/>
      <c r="Y303" s="191"/>
      <c r="Z303" s="169">
        <v>44</v>
      </c>
      <c r="AA303" s="133" t="s">
        <v>619</v>
      </c>
      <c r="AB303" s="133" t="s">
        <v>623</v>
      </c>
      <c r="AC303" s="226"/>
    </row>
    <row r="304" spans="1:29" ht="60" customHeight="1" x14ac:dyDescent="0.2">
      <c r="A304" s="244"/>
      <c r="B304" s="246"/>
      <c r="C304" s="246"/>
      <c r="D304" s="240"/>
      <c r="E304" s="240"/>
      <c r="F304" s="240"/>
      <c r="G304" s="240"/>
      <c r="H304" s="242"/>
      <c r="I304" s="240"/>
      <c r="J304" s="240"/>
      <c r="K304" s="240"/>
      <c r="L304" s="258"/>
      <c r="M304" s="231"/>
      <c r="N304" s="233"/>
      <c r="O304" s="57" t="s">
        <v>538</v>
      </c>
      <c r="P304" s="25">
        <v>0</v>
      </c>
      <c r="Q304" s="31" t="s">
        <v>201</v>
      </c>
      <c r="R304" s="25">
        <v>0.25</v>
      </c>
      <c r="S304" s="142">
        <f t="shared" si="4"/>
        <v>0.25</v>
      </c>
      <c r="T304" s="238"/>
      <c r="U304" s="236"/>
      <c r="V304" s="238"/>
      <c r="W304" s="193"/>
      <c r="X304" s="192"/>
      <c r="Y304" s="191"/>
      <c r="Z304" s="169">
        <v>1</v>
      </c>
      <c r="AA304" s="133" t="s">
        <v>619</v>
      </c>
      <c r="AB304" s="133" t="s">
        <v>623</v>
      </c>
      <c r="AC304" s="226"/>
    </row>
    <row r="305" spans="1:29" ht="60" customHeight="1" x14ac:dyDescent="0.2">
      <c r="A305" s="244" t="s">
        <v>83</v>
      </c>
      <c r="B305" s="246" t="s">
        <v>95</v>
      </c>
      <c r="C305" s="246" t="s">
        <v>96</v>
      </c>
      <c r="D305" s="240" t="s">
        <v>187</v>
      </c>
      <c r="E305" s="240" t="s">
        <v>29</v>
      </c>
      <c r="F305" s="240">
        <v>9</v>
      </c>
      <c r="G305" s="240" t="s">
        <v>188</v>
      </c>
      <c r="H305" s="242" t="s">
        <v>189</v>
      </c>
      <c r="I305" s="240" t="s">
        <v>190</v>
      </c>
      <c r="J305" s="240">
        <v>0</v>
      </c>
      <c r="K305" s="240">
        <v>11</v>
      </c>
      <c r="L305" s="258"/>
      <c r="M305" s="231"/>
      <c r="N305" s="233"/>
      <c r="O305" s="52" t="s">
        <v>453</v>
      </c>
      <c r="P305" s="95">
        <v>1</v>
      </c>
      <c r="Q305" s="31" t="s">
        <v>201</v>
      </c>
      <c r="R305" s="31" t="s">
        <v>618</v>
      </c>
      <c r="S305" s="142">
        <f t="shared" si="4"/>
        <v>0</v>
      </c>
      <c r="T305" s="268" t="s">
        <v>189</v>
      </c>
      <c r="U305" s="235" t="s">
        <v>471</v>
      </c>
      <c r="V305" s="238" t="s">
        <v>570</v>
      </c>
      <c r="W305" s="193">
        <v>20000000</v>
      </c>
      <c r="X305" s="192">
        <v>10352000</v>
      </c>
      <c r="Y305" s="191">
        <f>X305/W305</f>
        <v>0.51759999999999995</v>
      </c>
      <c r="Z305" s="169">
        <v>0</v>
      </c>
      <c r="AA305" s="133" t="s">
        <v>619</v>
      </c>
      <c r="AB305" s="109" t="s">
        <v>620</v>
      </c>
      <c r="AC305" s="226"/>
    </row>
    <row r="306" spans="1:29" ht="60" customHeight="1" x14ac:dyDescent="0.2">
      <c r="A306" s="244"/>
      <c r="B306" s="246"/>
      <c r="C306" s="246"/>
      <c r="D306" s="240"/>
      <c r="E306" s="240"/>
      <c r="F306" s="240"/>
      <c r="G306" s="240"/>
      <c r="H306" s="242"/>
      <c r="I306" s="240"/>
      <c r="J306" s="240"/>
      <c r="K306" s="240"/>
      <c r="L306" s="258"/>
      <c r="M306" s="231"/>
      <c r="N306" s="233"/>
      <c r="O306" s="57" t="s">
        <v>454</v>
      </c>
      <c r="P306" s="25">
        <v>1</v>
      </c>
      <c r="Q306" s="31" t="s">
        <v>351</v>
      </c>
      <c r="R306" s="31" t="s">
        <v>618</v>
      </c>
      <c r="S306" s="142">
        <f t="shared" si="4"/>
        <v>0</v>
      </c>
      <c r="T306" s="268"/>
      <c r="U306" s="235"/>
      <c r="V306" s="238"/>
      <c r="W306" s="193"/>
      <c r="X306" s="192"/>
      <c r="Y306" s="191"/>
      <c r="Z306" s="169">
        <v>0</v>
      </c>
      <c r="AA306" s="133" t="s">
        <v>619</v>
      </c>
      <c r="AB306" s="109" t="s">
        <v>620</v>
      </c>
      <c r="AC306" s="226"/>
    </row>
    <row r="307" spans="1:29" ht="96" customHeight="1" x14ac:dyDescent="0.2">
      <c r="A307" s="244"/>
      <c r="B307" s="246"/>
      <c r="C307" s="246"/>
      <c r="D307" s="240"/>
      <c r="E307" s="240"/>
      <c r="F307" s="240"/>
      <c r="G307" s="240"/>
      <c r="H307" s="242"/>
      <c r="I307" s="240"/>
      <c r="J307" s="240"/>
      <c r="K307" s="240"/>
      <c r="L307" s="258"/>
      <c r="M307" s="231"/>
      <c r="N307" s="233"/>
      <c r="O307" s="57" t="s">
        <v>455</v>
      </c>
      <c r="P307" s="56">
        <v>0</v>
      </c>
      <c r="Q307" s="25">
        <v>1</v>
      </c>
      <c r="R307" s="25">
        <v>0.1</v>
      </c>
      <c r="S307" s="142">
        <f t="shared" si="4"/>
        <v>0.1</v>
      </c>
      <c r="T307" s="268"/>
      <c r="U307" s="235"/>
      <c r="V307" s="238"/>
      <c r="W307" s="193"/>
      <c r="X307" s="192"/>
      <c r="Y307" s="191"/>
      <c r="Z307" s="169">
        <v>1</v>
      </c>
      <c r="AA307" s="133" t="s">
        <v>619</v>
      </c>
      <c r="AB307" s="109" t="s">
        <v>622</v>
      </c>
      <c r="AC307" s="226"/>
    </row>
    <row r="308" spans="1:29" ht="60" customHeight="1" x14ac:dyDescent="0.2">
      <c r="A308" s="244"/>
      <c r="B308" s="246"/>
      <c r="C308" s="246"/>
      <c r="D308" s="240"/>
      <c r="E308" s="240"/>
      <c r="F308" s="240"/>
      <c r="G308" s="240"/>
      <c r="H308" s="242"/>
      <c r="I308" s="240"/>
      <c r="J308" s="240"/>
      <c r="K308" s="240"/>
      <c r="L308" s="258"/>
      <c r="M308" s="231"/>
      <c r="N308" s="233"/>
      <c r="O308" s="52" t="s">
        <v>352</v>
      </c>
      <c r="P308" s="25">
        <v>1</v>
      </c>
      <c r="Q308" s="25">
        <v>1</v>
      </c>
      <c r="R308" s="25">
        <v>0</v>
      </c>
      <c r="S308" s="142">
        <f t="shared" si="4"/>
        <v>0</v>
      </c>
      <c r="T308" s="268"/>
      <c r="U308" s="235"/>
      <c r="V308" s="238"/>
      <c r="W308" s="193"/>
      <c r="X308" s="192"/>
      <c r="Y308" s="191"/>
      <c r="Z308" s="169">
        <v>0</v>
      </c>
      <c r="AA308" s="133" t="s">
        <v>619</v>
      </c>
      <c r="AB308" s="109" t="s">
        <v>620</v>
      </c>
      <c r="AC308" s="226"/>
    </row>
    <row r="309" spans="1:29" ht="93" customHeight="1" x14ac:dyDescent="0.2">
      <c r="A309" s="244"/>
      <c r="B309" s="246"/>
      <c r="C309" s="246"/>
      <c r="D309" s="240"/>
      <c r="E309" s="240"/>
      <c r="F309" s="240"/>
      <c r="G309" s="240"/>
      <c r="H309" s="242"/>
      <c r="I309" s="240"/>
      <c r="J309" s="240"/>
      <c r="K309" s="240"/>
      <c r="L309" s="258"/>
      <c r="M309" s="231"/>
      <c r="N309" s="233"/>
      <c r="O309" s="52" t="s">
        <v>493</v>
      </c>
      <c r="P309" s="25">
        <v>0</v>
      </c>
      <c r="Q309" s="31" t="s">
        <v>201</v>
      </c>
      <c r="R309" s="25">
        <v>0.25</v>
      </c>
      <c r="S309" s="142">
        <f t="shared" si="4"/>
        <v>0.25</v>
      </c>
      <c r="T309" s="238"/>
      <c r="U309" s="236"/>
      <c r="V309" s="238"/>
      <c r="W309" s="193"/>
      <c r="X309" s="192"/>
      <c r="Y309" s="191"/>
      <c r="Z309" s="169">
        <v>2</v>
      </c>
      <c r="AA309" s="133" t="s">
        <v>619</v>
      </c>
      <c r="AB309" s="133" t="s">
        <v>623</v>
      </c>
      <c r="AC309" s="226"/>
    </row>
    <row r="310" spans="1:29" ht="60" customHeight="1" x14ac:dyDescent="0.2">
      <c r="A310" s="69" t="s">
        <v>83</v>
      </c>
      <c r="B310" s="46" t="s">
        <v>95</v>
      </c>
      <c r="C310" s="66" t="s">
        <v>96</v>
      </c>
      <c r="D310" s="59" t="s">
        <v>187</v>
      </c>
      <c r="E310" s="59" t="s">
        <v>29</v>
      </c>
      <c r="F310" s="59">
        <v>9</v>
      </c>
      <c r="G310" s="240" t="s">
        <v>188</v>
      </c>
      <c r="H310" s="242" t="s">
        <v>192</v>
      </c>
      <c r="I310" s="240" t="s">
        <v>193</v>
      </c>
      <c r="J310" s="240">
        <v>3</v>
      </c>
      <c r="K310" s="240">
        <v>4</v>
      </c>
      <c r="L310" s="258">
        <v>2020630010125</v>
      </c>
      <c r="M310" s="231" t="s">
        <v>75</v>
      </c>
      <c r="N310" s="233" t="s">
        <v>194</v>
      </c>
      <c r="O310" s="57" t="s">
        <v>195</v>
      </c>
      <c r="P310" s="25">
        <v>1</v>
      </c>
      <c r="Q310" s="25">
        <v>1</v>
      </c>
      <c r="R310" s="25">
        <v>0.25</v>
      </c>
      <c r="S310" s="142">
        <f t="shared" si="4"/>
        <v>0.25</v>
      </c>
      <c r="T310" s="268" t="s">
        <v>192</v>
      </c>
      <c r="U310" s="235" t="s">
        <v>586</v>
      </c>
      <c r="V310" s="238" t="s">
        <v>587</v>
      </c>
      <c r="W310" s="193">
        <f>93788791+35679210</f>
        <v>129468001</v>
      </c>
      <c r="X310" s="192">
        <v>15528000</v>
      </c>
      <c r="Y310" s="191">
        <f>X310/W310</f>
        <v>0.11993697191632703</v>
      </c>
      <c r="Z310" s="169">
        <v>21</v>
      </c>
      <c r="AA310" s="133" t="s">
        <v>619</v>
      </c>
      <c r="AB310" s="133" t="s">
        <v>623</v>
      </c>
      <c r="AC310" s="226" t="s">
        <v>87</v>
      </c>
    </row>
    <row r="311" spans="1:29" ht="60" customHeight="1" x14ac:dyDescent="0.2">
      <c r="A311" s="244"/>
      <c r="B311" s="246"/>
      <c r="C311" s="246"/>
      <c r="D311" s="240"/>
      <c r="E311" s="240"/>
      <c r="F311" s="240"/>
      <c r="G311" s="240"/>
      <c r="H311" s="242"/>
      <c r="I311" s="240"/>
      <c r="J311" s="240"/>
      <c r="K311" s="240"/>
      <c r="L311" s="258"/>
      <c r="M311" s="231"/>
      <c r="N311" s="233"/>
      <c r="O311" s="57" t="s">
        <v>456</v>
      </c>
      <c r="P311" s="25">
        <v>1</v>
      </c>
      <c r="Q311" s="58">
        <v>1</v>
      </c>
      <c r="R311" s="25">
        <v>0.25</v>
      </c>
      <c r="S311" s="142">
        <f t="shared" si="4"/>
        <v>0.25</v>
      </c>
      <c r="T311" s="238"/>
      <c r="U311" s="236"/>
      <c r="V311" s="238"/>
      <c r="W311" s="193"/>
      <c r="X311" s="192"/>
      <c r="Y311" s="191"/>
      <c r="Z311" s="169">
        <v>1</v>
      </c>
      <c r="AA311" s="133" t="s">
        <v>619</v>
      </c>
      <c r="AB311" s="133" t="s">
        <v>623</v>
      </c>
      <c r="AC311" s="226"/>
    </row>
    <row r="312" spans="1:29" ht="60" customHeight="1" x14ac:dyDescent="0.2">
      <c r="A312" s="244"/>
      <c r="B312" s="246"/>
      <c r="C312" s="246"/>
      <c r="D312" s="240"/>
      <c r="E312" s="240"/>
      <c r="F312" s="240"/>
      <c r="G312" s="240"/>
      <c r="H312" s="242"/>
      <c r="I312" s="240"/>
      <c r="J312" s="240"/>
      <c r="K312" s="240"/>
      <c r="L312" s="258"/>
      <c r="M312" s="231"/>
      <c r="N312" s="233"/>
      <c r="O312" s="57" t="s">
        <v>196</v>
      </c>
      <c r="P312" s="32">
        <v>7</v>
      </c>
      <c r="Q312" s="25">
        <v>1</v>
      </c>
      <c r="R312" s="25">
        <v>0.25</v>
      </c>
      <c r="S312" s="142">
        <f t="shared" si="4"/>
        <v>0.25</v>
      </c>
      <c r="T312" s="238"/>
      <c r="U312" s="236"/>
      <c r="V312" s="238"/>
      <c r="W312" s="193"/>
      <c r="X312" s="192"/>
      <c r="Y312" s="191"/>
      <c r="Z312" s="169">
        <v>38</v>
      </c>
      <c r="AA312" s="133" t="s">
        <v>619</v>
      </c>
      <c r="AB312" s="133" t="s">
        <v>623</v>
      </c>
      <c r="AC312" s="226"/>
    </row>
    <row r="313" spans="1:29" ht="60" customHeight="1" x14ac:dyDescent="0.2">
      <c r="A313" s="244"/>
      <c r="B313" s="246"/>
      <c r="C313" s="246"/>
      <c r="D313" s="240"/>
      <c r="E313" s="240"/>
      <c r="F313" s="240"/>
      <c r="G313" s="240"/>
      <c r="H313" s="242"/>
      <c r="I313" s="240"/>
      <c r="J313" s="240"/>
      <c r="K313" s="240"/>
      <c r="L313" s="258"/>
      <c r="M313" s="231"/>
      <c r="N313" s="233"/>
      <c r="O313" s="57" t="s">
        <v>495</v>
      </c>
      <c r="P313" s="25" t="s">
        <v>197</v>
      </c>
      <c r="Q313" s="27">
        <v>1</v>
      </c>
      <c r="R313" s="27">
        <v>0.1</v>
      </c>
      <c r="S313" s="142">
        <f t="shared" si="4"/>
        <v>0.1</v>
      </c>
      <c r="T313" s="238"/>
      <c r="U313" s="236"/>
      <c r="V313" s="238"/>
      <c r="W313" s="193"/>
      <c r="X313" s="192"/>
      <c r="Y313" s="191"/>
      <c r="Z313" s="169">
        <v>1</v>
      </c>
      <c r="AA313" s="133" t="s">
        <v>619</v>
      </c>
      <c r="AB313" s="109" t="s">
        <v>622</v>
      </c>
      <c r="AC313" s="226"/>
    </row>
    <row r="314" spans="1:29" ht="60" customHeight="1" x14ac:dyDescent="0.2">
      <c r="A314" s="244"/>
      <c r="B314" s="246"/>
      <c r="C314" s="246"/>
      <c r="D314" s="240"/>
      <c r="E314" s="240"/>
      <c r="F314" s="240"/>
      <c r="G314" s="240"/>
      <c r="H314" s="242"/>
      <c r="I314" s="240"/>
      <c r="J314" s="240"/>
      <c r="K314" s="240"/>
      <c r="L314" s="258"/>
      <c r="M314" s="231"/>
      <c r="N314" s="233"/>
      <c r="O314" s="102" t="s">
        <v>494</v>
      </c>
      <c r="P314" s="74">
        <v>1</v>
      </c>
      <c r="Q314" s="74">
        <v>1</v>
      </c>
      <c r="R314" s="74">
        <v>0</v>
      </c>
      <c r="S314" s="142">
        <f t="shared" si="4"/>
        <v>0</v>
      </c>
      <c r="T314" s="238"/>
      <c r="U314" s="236"/>
      <c r="V314" s="238"/>
      <c r="W314" s="193"/>
      <c r="X314" s="192"/>
      <c r="Y314" s="191"/>
      <c r="Z314" s="169">
        <v>0</v>
      </c>
      <c r="AA314" s="133" t="s">
        <v>619</v>
      </c>
      <c r="AB314" s="109" t="s">
        <v>620</v>
      </c>
      <c r="AC314" s="226"/>
    </row>
    <row r="315" spans="1:29" ht="60" customHeight="1" x14ac:dyDescent="0.2">
      <c r="A315" s="244"/>
      <c r="B315" s="246"/>
      <c r="C315" s="246"/>
      <c r="D315" s="240"/>
      <c r="E315" s="240"/>
      <c r="F315" s="240"/>
      <c r="G315" s="240"/>
      <c r="H315" s="242"/>
      <c r="I315" s="240"/>
      <c r="J315" s="240"/>
      <c r="K315" s="240"/>
      <c r="L315" s="258"/>
      <c r="M315" s="231"/>
      <c r="N315" s="233"/>
      <c r="O315" s="57" t="s">
        <v>353</v>
      </c>
      <c r="P315" s="25">
        <v>1</v>
      </c>
      <c r="Q315" s="25" t="s">
        <v>197</v>
      </c>
      <c r="R315" s="25">
        <v>0</v>
      </c>
      <c r="S315" s="142">
        <f t="shared" si="4"/>
        <v>0</v>
      </c>
      <c r="T315" s="238"/>
      <c r="U315" s="236"/>
      <c r="V315" s="238"/>
      <c r="W315" s="193"/>
      <c r="X315" s="192"/>
      <c r="Y315" s="191"/>
      <c r="Z315" s="169">
        <v>0</v>
      </c>
      <c r="AA315" s="133" t="s">
        <v>619</v>
      </c>
      <c r="AB315" s="109" t="s">
        <v>620</v>
      </c>
      <c r="AC315" s="226"/>
    </row>
    <row r="316" spans="1:29" ht="60" customHeight="1" x14ac:dyDescent="0.2">
      <c r="A316" s="244"/>
      <c r="B316" s="246"/>
      <c r="C316" s="246"/>
      <c r="D316" s="240"/>
      <c r="E316" s="240"/>
      <c r="F316" s="240"/>
      <c r="G316" s="240"/>
      <c r="H316" s="242"/>
      <c r="I316" s="240"/>
      <c r="J316" s="240"/>
      <c r="K316" s="240"/>
      <c r="L316" s="258"/>
      <c r="M316" s="231"/>
      <c r="N316" s="233"/>
      <c r="O316" s="57" t="s">
        <v>354</v>
      </c>
      <c r="P316" s="56">
        <v>11</v>
      </c>
      <c r="Q316" s="25" t="s">
        <v>197</v>
      </c>
      <c r="R316" s="25">
        <v>0</v>
      </c>
      <c r="S316" s="142">
        <f t="shared" si="4"/>
        <v>0</v>
      </c>
      <c r="T316" s="238"/>
      <c r="U316" s="236"/>
      <c r="V316" s="238"/>
      <c r="W316" s="193"/>
      <c r="X316" s="192"/>
      <c r="Y316" s="191"/>
      <c r="Z316" s="169">
        <v>0</v>
      </c>
      <c r="AA316" s="133" t="s">
        <v>619</v>
      </c>
      <c r="AB316" s="109" t="s">
        <v>620</v>
      </c>
      <c r="AC316" s="226"/>
    </row>
    <row r="317" spans="1:29" ht="60" customHeight="1" x14ac:dyDescent="0.2">
      <c r="A317" s="244"/>
      <c r="B317" s="246"/>
      <c r="C317" s="246"/>
      <c r="D317" s="240"/>
      <c r="E317" s="240"/>
      <c r="F317" s="240"/>
      <c r="G317" s="240"/>
      <c r="H317" s="242"/>
      <c r="I317" s="240"/>
      <c r="J317" s="240"/>
      <c r="K317" s="240"/>
      <c r="L317" s="258"/>
      <c r="M317" s="231"/>
      <c r="N317" s="233"/>
      <c r="O317" s="57" t="s">
        <v>457</v>
      </c>
      <c r="P317" s="33">
        <v>7</v>
      </c>
      <c r="Q317" s="25">
        <v>1</v>
      </c>
      <c r="R317" s="25">
        <v>0</v>
      </c>
      <c r="S317" s="142">
        <f t="shared" si="4"/>
        <v>0</v>
      </c>
      <c r="T317" s="238"/>
      <c r="U317" s="236"/>
      <c r="V317" s="238"/>
      <c r="W317" s="193"/>
      <c r="X317" s="192"/>
      <c r="Y317" s="191"/>
      <c r="Z317" s="169">
        <v>0</v>
      </c>
      <c r="AA317" s="133" t="s">
        <v>619</v>
      </c>
      <c r="AB317" s="109" t="s">
        <v>620</v>
      </c>
      <c r="AC317" s="226"/>
    </row>
    <row r="318" spans="1:29" ht="52.5" customHeight="1" x14ac:dyDescent="0.2">
      <c r="A318" s="69" t="s">
        <v>83</v>
      </c>
      <c r="B318" s="46" t="s">
        <v>95</v>
      </c>
      <c r="C318" s="66" t="s">
        <v>96</v>
      </c>
      <c r="D318" s="59" t="s">
        <v>187</v>
      </c>
      <c r="E318" s="59" t="s">
        <v>29</v>
      </c>
      <c r="F318" s="59">
        <v>9</v>
      </c>
      <c r="G318" s="240" t="s">
        <v>188</v>
      </c>
      <c r="H318" s="242" t="s">
        <v>198</v>
      </c>
      <c r="I318" s="240" t="s">
        <v>199</v>
      </c>
      <c r="J318" s="240">
        <v>11</v>
      </c>
      <c r="K318" s="240">
        <v>11</v>
      </c>
      <c r="L318" s="258">
        <v>2020630010126</v>
      </c>
      <c r="M318" s="231" t="s">
        <v>76</v>
      </c>
      <c r="N318" s="233" t="s">
        <v>200</v>
      </c>
      <c r="O318" s="57" t="s">
        <v>496</v>
      </c>
      <c r="P318" s="51">
        <v>1</v>
      </c>
      <c r="Q318" s="51">
        <v>1</v>
      </c>
      <c r="R318" s="51">
        <v>1</v>
      </c>
      <c r="S318" s="142">
        <f t="shared" si="4"/>
        <v>1</v>
      </c>
      <c r="T318" s="268" t="s">
        <v>198</v>
      </c>
      <c r="U318" s="235" t="s">
        <v>588</v>
      </c>
      <c r="V318" s="238" t="s">
        <v>589</v>
      </c>
      <c r="W318" s="193">
        <v>3375714056</v>
      </c>
      <c r="X318" s="192">
        <v>1069720146</v>
      </c>
      <c r="Y318" s="191">
        <f>X318/W318</f>
        <v>0.3168870728546091</v>
      </c>
      <c r="Z318" s="169">
        <v>326</v>
      </c>
      <c r="AA318" s="133" t="s">
        <v>619</v>
      </c>
      <c r="AB318" s="109" t="s">
        <v>621</v>
      </c>
      <c r="AC318" s="226" t="s">
        <v>87</v>
      </c>
    </row>
    <row r="319" spans="1:29" ht="52.5" customHeight="1" x14ac:dyDescent="0.2">
      <c r="A319" s="69" t="s">
        <v>83</v>
      </c>
      <c r="B319" s="46" t="s">
        <v>95</v>
      </c>
      <c r="C319" s="66" t="s">
        <v>96</v>
      </c>
      <c r="D319" s="59" t="s">
        <v>187</v>
      </c>
      <c r="E319" s="59" t="s">
        <v>29</v>
      </c>
      <c r="F319" s="59">
        <v>9</v>
      </c>
      <c r="G319" s="240"/>
      <c r="H319" s="242"/>
      <c r="I319" s="240"/>
      <c r="J319" s="240"/>
      <c r="K319" s="240"/>
      <c r="L319" s="258"/>
      <c r="M319" s="231"/>
      <c r="N319" s="233"/>
      <c r="O319" s="57" t="s">
        <v>498</v>
      </c>
      <c r="P319" s="51">
        <v>0.2</v>
      </c>
      <c r="Q319" s="51">
        <v>1</v>
      </c>
      <c r="R319" s="51">
        <v>0.31690000000000002</v>
      </c>
      <c r="S319" s="142">
        <f t="shared" si="4"/>
        <v>0.31690000000000002</v>
      </c>
      <c r="T319" s="238"/>
      <c r="U319" s="236"/>
      <c r="V319" s="238"/>
      <c r="W319" s="193"/>
      <c r="X319" s="192"/>
      <c r="Y319" s="191"/>
      <c r="Z319" s="169">
        <v>19</v>
      </c>
      <c r="AA319" s="133" t="s">
        <v>619</v>
      </c>
      <c r="AB319" s="133" t="s">
        <v>623</v>
      </c>
      <c r="AC319" s="226"/>
    </row>
    <row r="320" spans="1:29" ht="52.5" customHeight="1" x14ac:dyDescent="0.2">
      <c r="A320" s="69" t="s">
        <v>83</v>
      </c>
      <c r="B320" s="46" t="s">
        <v>95</v>
      </c>
      <c r="C320" s="66" t="s">
        <v>96</v>
      </c>
      <c r="D320" s="59" t="s">
        <v>187</v>
      </c>
      <c r="E320" s="59" t="s">
        <v>29</v>
      </c>
      <c r="F320" s="59">
        <v>9</v>
      </c>
      <c r="G320" s="240"/>
      <c r="H320" s="242"/>
      <c r="I320" s="240"/>
      <c r="J320" s="240"/>
      <c r="K320" s="240"/>
      <c r="L320" s="258"/>
      <c r="M320" s="231"/>
      <c r="N320" s="233"/>
      <c r="O320" s="57" t="s">
        <v>497</v>
      </c>
      <c r="P320" s="25" t="s">
        <v>201</v>
      </c>
      <c r="Q320" s="56">
        <v>11</v>
      </c>
      <c r="R320" s="56">
        <v>0</v>
      </c>
      <c r="S320" s="142">
        <f t="shared" si="4"/>
        <v>0</v>
      </c>
      <c r="T320" s="238"/>
      <c r="U320" s="236"/>
      <c r="V320" s="238"/>
      <c r="W320" s="193"/>
      <c r="X320" s="192"/>
      <c r="Y320" s="191"/>
      <c r="Z320" s="169">
        <v>0</v>
      </c>
      <c r="AA320" s="133" t="s">
        <v>619</v>
      </c>
      <c r="AB320" s="109" t="s">
        <v>620</v>
      </c>
      <c r="AC320" s="226"/>
    </row>
    <row r="321" spans="1:29" ht="52.5" customHeight="1" x14ac:dyDescent="0.2">
      <c r="A321" s="69" t="s">
        <v>83</v>
      </c>
      <c r="B321" s="46" t="s">
        <v>95</v>
      </c>
      <c r="C321" s="66" t="s">
        <v>96</v>
      </c>
      <c r="D321" s="59" t="s">
        <v>187</v>
      </c>
      <c r="E321" s="59" t="s">
        <v>29</v>
      </c>
      <c r="F321" s="59">
        <v>9</v>
      </c>
      <c r="G321" s="240"/>
      <c r="H321" s="242"/>
      <c r="I321" s="240"/>
      <c r="J321" s="240"/>
      <c r="K321" s="240"/>
      <c r="L321" s="258"/>
      <c r="M321" s="231"/>
      <c r="N321" s="233"/>
      <c r="O321" s="57" t="s">
        <v>458</v>
      </c>
      <c r="P321" s="25" t="s">
        <v>201</v>
      </c>
      <c r="Q321" s="25" t="s">
        <v>201</v>
      </c>
      <c r="R321" s="25">
        <v>0</v>
      </c>
      <c r="S321" s="142">
        <f t="shared" si="4"/>
        <v>0</v>
      </c>
      <c r="T321" s="238"/>
      <c r="U321" s="236"/>
      <c r="V321" s="238"/>
      <c r="W321" s="193"/>
      <c r="X321" s="192"/>
      <c r="Y321" s="191"/>
      <c r="Z321" s="169">
        <v>0</v>
      </c>
      <c r="AA321" s="133" t="s">
        <v>619</v>
      </c>
      <c r="AB321" s="109" t="s">
        <v>620</v>
      </c>
      <c r="AC321" s="226"/>
    </row>
    <row r="322" spans="1:29" ht="52.5" customHeight="1" x14ac:dyDescent="0.2">
      <c r="A322" s="69" t="s">
        <v>83</v>
      </c>
      <c r="B322" s="46" t="s">
        <v>95</v>
      </c>
      <c r="C322" s="66" t="s">
        <v>96</v>
      </c>
      <c r="D322" s="59" t="s">
        <v>187</v>
      </c>
      <c r="E322" s="59" t="s">
        <v>29</v>
      </c>
      <c r="F322" s="59">
        <v>9</v>
      </c>
      <c r="G322" s="240"/>
      <c r="H322" s="242"/>
      <c r="I322" s="240"/>
      <c r="J322" s="240"/>
      <c r="K322" s="240"/>
      <c r="L322" s="258"/>
      <c r="M322" s="231"/>
      <c r="N322" s="233"/>
      <c r="O322" s="57" t="s">
        <v>355</v>
      </c>
      <c r="P322" s="25" t="s">
        <v>201</v>
      </c>
      <c r="Q322" s="25" t="s">
        <v>201</v>
      </c>
      <c r="R322" s="25">
        <v>0</v>
      </c>
      <c r="S322" s="142">
        <f t="shared" si="4"/>
        <v>0</v>
      </c>
      <c r="T322" s="238"/>
      <c r="U322" s="236"/>
      <c r="V322" s="238"/>
      <c r="W322" s="193"/>
      <c r="X322" s="192"/>
      <c r="Y322" s="191"/>
      <c r="Z322" s="169">
        <v>0</v>
      </c>
      <c r="AA322" s="133" t="s">
        <v>619</v>
      </c>
      <c r="AB322" s="109" t="s">
        <v>620</v>
      </c>
      <c r="AC322" s="226"/>
    </row>
    <row r="323" spans="1:29" ht="52.5" customHeight="1" x14ac:dyDescent="0.2">
      <c r="A323" s="69" t="s">
        <v>83</v>
      </c>
      <c r="B323" s="46" t="s">
        <v>95</v>
      </c>
      <c r="C323" s="66" t="s">
        <v>96</v>
      </c>
      <c r="D323" s="59" t="s">
        <v>187</v>
      </c>
      <c r="E323" s="59" t="s">
        <v>29</v>
      </c>
      <c r="F323" s="59">
        <v>9</v>
      </c>
      <c r="G323" s="240"/>
      <c r="H323" s="242"/>
      <c r="I323" s="240"/>
      <c r="J323" s="240"/>
      <c r="K323" s="240"/>
      <c r="L323" s="258"/>
      <c r="M323" s="231"/>
      <c r="N323" s="233"/>
      <c r="O323" s="57" t="s">
        <v>356</v>
      </c>
      <c r="P323" s="33">
        <v>11</v>
      </c>
      <c r="Q323" s="25" t="s">
        <v>201</v>
      </c>
      <c r="R323" s="25">
        <v>0.25</v>
      </c>
      <c r="S323" s="142">
        <f t="shared" si="4"/>
        <v>0.25</v>
      </c>
      <c r="T323" s="238"/>
      <c r="U323" s="236"/>
      <c r="V323" s="238"/>
      <c r="W323" s="193"/>
      <c r="X323" s="192"/>
      <c r="Y323" s="191"/>
      <c r="Z323" s="169">
        <v>12</v>
      </c>
      <c r="AA323" s="133" t="s">
        <v>619</v>
      </c>
      <c r="AB323" s="133" t="s">
        <v>623</v>
      </c>
      <c r="AC323" s="226"/>
    </row>
    <row r="324" spans="1:29" ht="60" customHeight="1" x14ac:dyDescent="0.2">
      <c r="A324" s="244" t="s">
        <v>83</v>
      </c>
      <c r="B324" s="246" t="s">
        <v>27</v>
      </c>
      <c r="C324" s="246" t="s">
        <v>28</v>
      </c>
      <c r="D324" s="240" t="s">
        <v>202</v>
      </c>
      <c r="E324" s="240" t="s">
        <v>29</v>
      </c>
      <c r="F324" s="240">
        <v>1</v>
      </c>
      <c r="G324" s="240" t="s">
        <v>30</v>
      </c>
      <c r="H324" s="242" t="s">
        <v>31</v>
      </c>
      <c r="I324" s="71" t="s">
        <v>203</v>
      </c>
      <c r="J324" s="59">
        <v>16</v>
      </c>
      <c r="K324" s="59">
        <v>16</v>
      </c>
      <c r="L324" s="258">
        <v>2020630010136</v>
      </c>
      <c r="M324" s="231" t="s">
        <v>77</v>
      </c>
      <c r="N324" s="233" t="s">
        <v>204</v>
      </c>
      <c r="O324" s="52" t="s">
        <v>78</v>
      </c>
      <c r="P324" s="56">
        <v>2</v>
      </c>
      <c r="Q324" s="54">
        <v>4</v>
      </c>
      <c r="R324" s="54">
        <v>1</v>
      </c>
      <c r="S324" s="142">
        <f t="shared" si="4"/>
        <v>0.25</v>
      </c>
      <c r="T324" s="268" t="s">
        <v>31</v>
      </c>
      <c r="U324" s="235" t="s">
        <v>590</v>
      </c>
      <c r="V324" s="261" t="s">
        <v>580</v>
      </c>
      <c r="W324" s="193">
        <v>224136363</v>
      </c>
      <c r="X324" s="192">
        <v>86112000</v>
      </c>
      <c r="Y324" s="191">
        <f>X324/W324</f>
        <v>0.38419468776692872</v>
      </c>
      <c r="Z324" s="169">
        <v>41</v>
      </c>
      <c r="AA324" s="133" t="s">
        <v>619</v>
      </c>
      <c r="AB324" s="133" t="s">
        <v>623</v>
      </c>
      <c r="AC324" s="226" t="s">
        <v>87</v>
      </c>
    </row>
    <row r="325" spans="1:29" ht="60" customHeight="1" x14ac:dyDescent="0.2">
      <c r="A325" s="244"/>
      <c r="B325" s="246"/>
      <c r="C325" s="246"/>
      <c r="D325" s="240"/>
      <c r="E325" s="240"/>
      <c r="F325" s="240"/>
      <c r="G325" s="240"/>
      <c r="H325" s="242"/>
      <c r="I325" s="251" t="s">
        <v>205</v>
      </c>
      <c r="J325" s="299">
        <v>16</v>
      </c>
      <c r="K325" s="251">
        <v>16</v>
      </c>
      <c r="L325" s="258"/>
      <c r="M325" s="231"/>
      <c r="N325" s="233"/>
      <c r="O325" s="52" t="s">
        <v>79</v>
      </c>
      <c r="P325" s="56">
        <v>2</v>
      </c>
      <c r="Q325" s="54">
        <v>4</v>
      </c>
      <c r="R325" s="54">
        <v>1</v>
      </c>
      <c r="S325" s="142">
        <f t="shared" si="4"/>
        <v>0.25</v>
      </c>
      <c r="T325" s="238"/>
      <c r="U325" s="236"/>
      <c r="V325" s="261"/>
      <c r="W325" s="193"/>
      <c r="X325" s="192"/>
      <c r="Y325" s="191"/>
      <c r="Z325" s="169">
        <v>29</v>
      </c>
      <c r="AA325" s="133" t="s">
        <v>619</v>
      </c>
      <c r="AB325" s="133" t="s">
        <v>623</v>
      </c>
      <c r="AC325" s="226"/>
    </row>
    <row r="326" spans="1:29" ht="60" customHeight="1" x14ac:dyDescent="0.2">
      <c r="A326" s="244"/>
      <c r="B326" s="246"/>
      <c r="C326" s="246"/>
      <c r="D326" s="240"/>
      <c r="E326" s="240"/>
      <c r="F326" s="240"/>
      <c r="G326" s="240"/>
      <c r="H326" s="242"/>
      <c r="I326" s="298"/>
      <c r="J326" s="300"/>
      <c r="K326" s="298"/>
      <c r="L326" s="258"/>
      <c r="M326" s="231"/>
      <c r="N326" s="233"/>
      <c r="O326" s="52" t="s">
        <v>80</v>
      </c>
      <c r="P326" s="56">
        <v>0</v>
      </c>
      <c r="Q326" s="54">
        <v>12</v>
      </c>
      <c r="R326" s="54">
        <v>12</v>
      </c>
      <c r="S326" s="142">
        <f t="shared" si="4"/>
        <v>1</v>
      </c>
      <c r="T326" s="238"/>
      <c r="U326" s="236"/>
      <c r="V326" s="261"/>
      <c r="W326" s="193"/>
      <c r="X326" s="192"/>
      <c r="Y326" s="191"/>
      <c r="Z326" s="169">
        <v>389</v>
      </c>
      <c r="AA326" s="133" t="s">
        <v>619</v>
      </c>
      <c r="AB326" s="109" t="s">
        <v>621</v>
      </c>
      <c r="AC326" s="226"/>
    </row>
    <row r="327" spans="1:29" ht="60" customHeight="1" x14ac:dyDescent="0.2">
      <c r="A327" s="244"/>
      <c r="B327" s="246"/>
      <c r="C327" s="246"/>
      <c r="D327" s="240"/>
      <c r="E327" s="240"/>
      <c r="F327" s="240"/>
      <c r="G327" s="240"/>
      <c r="H327" s="242"/>
      <c r="I327" s="298"/>
      <c r="J327" s="300"/>
      <c r="K327" s="298"/>
      <c r="L327" s="258"/>
      <c r="M327" s="231"/>
      <c r="N327" s="233"/>
      <c r="O327" s="52" t="s">
        <v>459</v>
      </c>
      <c r="P327" s="56">
        <v>0</v>
      </c>
      <c r="Q327" s="54">
        <v>6</v>
      </c>
      <c r="R327" s="54">
        <v>2</v>
      </c>
      <c r="S327" s="142">
        <f t="shared" si="4"/>
        <v>0.33333333333333331</v>
      </c>
      <c r="T327" s="238"/>
      <c r="U327" s="236"/>
      <c r="V327" s="261"/>
      <c r="W327" s="193"/>
      <c r="X327" s="192"/>
      <c r="Y327" s="191"/>
      <c r="Z327" s="169">
        <v>8</v>
      </c>
      <c r="AA327" s="133" t="s">
        <v>619</v>
      </c>
      <c r="AB327" s="133" t="s">
        <v>623</v>
      </c>
      <c r="AC327" s="226"/>
    </row>
    <row r="328" spans="1:29" ht="60" customHeight="1" x14ac:dyDescent="0.2">
      <c r="A328" s="244"/>
      <c r="B328" s="246"/>
      <c r="C328" s="246"/>
      <c r="D328" s="240"/>
      <c r="E328" s="240"/>
      <c r="F328" s="240"/>
      <c r="G328" s="240"/>
      <c r="H328" s="242"/>
      <c r="I328" s="298"/>
      <c r="J328" s="300"/>
      <c r="K328" s="298"/>
      <c r="L328" s="258"/>
      <c r="M328" s="231"/>
      <c r="N328" s="233"/>
      <c r="O328" s="52" t="s">
        <v>357</v>
      </c>
      <c r="P328" s="56">
        <v>0</v>
      </c>
      <c r="Q328" s="54">
        <v>1</v>
      </c>
      <c r="R328" s="54">
        <v>0</v>
      </c>
      <c r="S328" s="142">
        <f t="shared" si="4"/>
        <v>0</v>
      </c>
      <c r="T328" s="238"/>
      <c r="U328" s="236"/>
      <c r="V328" s="261"/>
      <c r="W328" s="193"/>
      <c r="X328" s="192"/>
      <c r="Y328" s="191"/>
      <c r="Z328" s="169">
        <v>0</v>
      </c>
      <c r="AA328" s="133" t="s">
        <v>619</v>
      </c>
      <c r="AB328" s="109" t="s">
        <v>620</v>
      </c>
      <c r="AC328" s="226"/>
    </row>
    <row r="329" spans="1:29" ht="60" customHeight="1" x14ac:dyDescent="0.2">
      <c r="A329" s="244"/>
      <c r="B329" s="246"/>
      <c r="C329" s="246"/>
      <c r="D329" s="240"/>
      <c r="E329" s="240"/>
      <c r="F329" s="240"/>
      <c r="G329" s="240"/>
      <c r="H329" s="242"/>
      <c r="I329" s="298"/>
      <c r="J329" s="300"/>
      <c r="K329" s="298"/>
      <c r="L329" s="258"/>
      <c r="M329" s="231"/>
      <c r="N329" s="233"/>
      <c r="O329" s="52" t="s">
        <v>32</v>
      </c>
      <c r="P329" s="56">
        <v>0</v>
      </c>
      <c r="Q329" s="27">
        <v>1</v>
      </c>
      <c r="R329" s="27">
        <v>0.25</v>
      </c>
      <c r="S329" s="142">
        <f t="shared" si="4"/>
        <v>0.25</v>
      </c>
      <c r="T329" s="238"/>
      <c r="U329" s="236"/>
      <c r="V329" s="261"/>
      <c r="W329" s="193"/>
      <c r="X329" s="192"/>
      <c r="Y329" s="191"/>
      <c r="Z329" s="169">
        <v>4762</v>
      </c>
      <c r="AA329" s="133" t="s">
        <v>619</v>
      </c>
      <c r="AB329" s="133" t="s">
        <v>623</v>
      </c>
      <c r="AC329" s="226"/>
    </row>
    <row r="330" spans="1:29" ht="60" customHeight="1" x14ac:dyDescent="0.2">
      <c r="A330" s="244"/>
      <c r="B330" s="246"/>
      <c r="C330" s="246"/>
      <c r="D330" s="240"/>
      <c r="E330" s="240"/>
      <c r="F330" s="240"/>
      <c r="G330" s="240"/>
      <c r="H330" s="242"/>
      <c r="I330" s="298"/>
      <c r="J330" s="300"/>
      <c r="K330" s="298"/>
      <c r="L330" s="258"/>
      <c r="M330" s="231"/>
      <c r="N330" s="233"/>
      <c r="O330" s="52" t="s">
        <v>507</v>
      </c>
      <c r="P330" s="25">
        <v>1</v>
      </c>
      <c r="Q330" s="27">
        <v>1</v>
      </c>
      <c r="R330" s="27">
        <v>0</v>
      </c>
      <c r="S330" s="142">
        <f t="shared" si="4"/>
        <v>0</v>
      </c>
      <c r="T330" s="238"/>
      <c r="U330" s="236"/>
      <c r="V330" s="261"/>
      <c r="W330" s="193"/>
      <c r="X330" s="192"/>
      <c r="Y330" s="191"/>
      <c r="Z330" s="169">
        <v>0</v>
      </c>
      <c r="AA330" s="133" t="s">
        <v>619</v>
      </c>
      <c r="AB330" s="109" t="s">
        <v>620</v>
      </c>
      <c r="AC330" s="226"/>
    </row>
    <row r="331" spans="1:29" ht="60" customHeight="1" x14ac:dyDescent="0.2">
      <c r="A331" s="244"/>
      <c r="B331" s="246"/>
      <c r="C331" s="246"/>
      <c r="D331" s="240"/>
      <c r="E331" s="240"/>
      <c r="F331" s="240"/>
      <c r="G331" s="240"/>
      <c r="H331" s="242"/>
      <c r="I331" s="252"/>
      <c r="J331" s="301"/>
      <c r="K331" s="252"/>
      <c r="L331" s="258"/>
      <c r="M331" s="231"/>
      <c r="N331" s="233"/>
      <c r="O331" s="52" t="s">
        <v>358</v>
      </c>
      <c r="P331" s="56">
        <v>0</v>
      </c>
      <c r="Q331" s="27">
        <v>1</v>
      </c>
      <c r="R331" s="27">
        <v>0.25</v>
      </c>
      <c r="S331" s="142">
        <f t="shared" si="4"/>
        <v>0.25</v>
      </c>
      <c r="T331" s="238"/>
      <c r="U331" s="236"/>
      <c r="V331" s="261"/>
      <c r="W331" s="193"/>
      <c r="X331" s="192"/>
      <c r="Y331" s="191"/>
      <c r="Z331" s="169">
        <v>616</v>
      </c>
      <c r="AA331" s="133" t="s">
        <v>619</v>
      </c>
      <c r="AB331" s="133" t="s">
        <v>623</v>
      </c>
      <c r="AC331" s="226"/>
    </row>
    <row r="332" spans="1:29" ht="60" customHeight="1" x14ac:dyDescent="0.2">
      <c r="A332" s="244"/>
      <c r="B332" s="246"/>
      <c r="C332" s="246"/>
      <c r="D332" s="240"/>
      <c r="E332" s="240"/>
      <c r="F332" s="240"/>
      <c r="G332" s="240"/>
      <c r="H332" s="242"/>
      <c r="I332" s="260" t="s">
        <v>206</v>
      </c>
      <c r="J332" s="240">
        <v>16</v>
      </c>
      <c r="K332" s="240">
        <v>16</v>
      </c>
      <c r="L332" s="258"/>
      <c r="M332" s="231"/>
      <c r="N332" s="233"/>
      <c r="O332" s="52" t="s">
        <v>359</v>
      </c>
      <c r="P332" s="56">
        <v>6</v>
      </c>
      <c r="Q332" s="27">
        <v>1</v>
      </c>
      <c r="R332" s="27">
        <v>0.25</v>
      </c>
      <c r="S332" s="142">
        <f t="shared" si="4"/>
        <v>0.25</v>
      </c>
      <c r="T332" s="238"/>
      <c r="U332" s="236"/>
      <c r="V332" s="261"/>
      <c r="W332" s="193"/>
      <c r="X332" s="192"/>
      <c r="Y332" s="191"/>
      <c r="Z332" s="169">
        <v>204</v>
      </c>
      <c r="AA332" s="133" t="s">
        <v>619</v>
      </c>
      <c r="AB332" s="133" t="s">
        <v>623</v>
      </c>
      <c r="AC332" s="226"/>
    </row>
    <row r="333" spans="1:29" ht="60" customHeight="1" x14ac:dyDescent="0.2">
      <c r="A333" s="244"/>
      <c r="B333" s="246"/>
      <c r="C333" s="246"/>
      <c r="D333" s="240"/>
      <c r="E333" s="240"/>
      <c r="F333" s="240"/>
      <c r="G333" s="240"/>
      <c r="H333" s="242"/>
      <c r="I333" s="260"/>
      <c r="J333" s="240"/>
      <c r="K333" s="240"/>
      <c r="L333" s="258"/>
      <c r="M333" s="231"/>
      <c r="N333" s="233"/>
      <c r="O333" s="52" t="s">
        <v>360</v>
      </c>
      <c r="P333" s="25">
        <v>1</v>
      </c>
      <c r="Q333" s="27">
        <v>1</v>
      </c>
      <c r="R333" s="27">
        <v>0.25</v>
      </c>
      <c r="S333" s="142">
        <f t="shared" ref="S333:S360" si="5">R333/Q333</f>
        <v>0.25</v>
      </c>
      <c r="T333" s="238"/>
      <c r="U333" s="236"/>
      <c r="V333" s="261"/>
      <c r="W333" s="193"/>
      <c r="X333" s="192"/>
      <c r="Y333" s="191"/>
      <c r="Z333" s="169">
        <v>16</v>
      </c>
      <c r="AA333" s="133" t="s">
        <v>619</v>
      </c>
      <c r="AB333" s="133" t="s">
        <v>623</v>
      </c>
      <c r="AC333" s="226"/>
    </row>
    <row r="334" spans="1:29" ht="60" customHeight="1" x14ac:dyDescent="0.2">
      <c r="A334" s="244"/>
      <c r="B334" s="246"/>
      <c r="C334" s="246"/>
      <c r="D334" s="240"/>
      <c r="E334" s="240"/>
      <c r="F334" s="240"/>
      <c r="G334" s="240"/>
      <c r="H334" s="242"/>
      <c r="I334" s="96" t="s">
        <v>539</v>
      </c>
      <c r="J334" s="97">
        <v>1</v>
      </c>
      <c r="K334" s="97">
        <v>1</v>
      </c>
      <c r="L334" s="258"/>
      <c r="M334" s="231"/>
      <c r="N334" s="233"/>
      <c r="O334" s="52" t="s">
        <v>361</v>
      </c>
      <c r="P334" s="25">
        <v>1</v>
      </c>
      <c r="Q334" s="27">
        <v>1</v>
      </c>
      <c r="R334" s="27">
        <v>0.25</v>
      </c>
      <c r="S334" s="142">
        <f t="shared" si="5"/>
        <v>0.25</v>
      </c>
      <c r="T334" s="238"/>
      <c r="U334" s="236"/>
      <c r="V334" s="261"/>
      <c r="W334" s="193"/>
      <c r="X334" s="192"/>
      <c r="Y334" s="191"/>
      <c r="Z334" s="169">
        <v>1511</v>
      </c>
      <c r="AA334" s="133" t="s">
        <v>619</v>
      </c>
      <c r="AB334" s="133" t="s">
        <v>623</v>
      </c>
      <c r="AC334" s="226"/>
    </row>
    <row r="335" spans="1:29" ht="60" customHeight="1" x14ac:dyDescent="0.2">
      <c r="A335" s="244"/>
      <c r="B335" s="246"/>
      <c r="C335" s="246"/>
      <c r="D335" s="240"/>
      <c r="E335" s="240"/>
      <c r="F335" s="240"/>
      <c r="G335" s="240"/>
      <c r="H335" s="242"/>
      <c r="I335" s="240" t="s">
        <v>207</v>
      </c>
      <c r="J335" s="262">
        <v>1</v>
      </c>
      <c r="K335" s="262">
        <v>1</v>
      </c>
      <c r="L335" s="258"/>
      <c r="M335" s="231"/>
      <c r="N335" s="233"/>
      <c r="O335" s="52" t="s">
        <v>362</v>
      </c>
      <c r="P335" s="56">
        <v>1</v>
      </c>
      <c r="Q335" s="27">
        <v>1</v>
      </c>
      <c r="R335" s="27">
        <v>0</v>
      </c>
      <c r="S335" s="142">
        <f t="shared" si="5"/>
        <v>0</v>
      </c>
      <c r="T335" s="238"/>
      <c r="U335" s="236"/>
      <c r="V335" s="261"/>
      <c r="W335" s="193"/>
      <c r="X335" s="192"/>
      <c r="Y335" s="191"/>
      <c r="Z335" s="169">
        <v>0</v>
      </c>
      <c r="AA335" s="133" t="s">
        <v>619</v>
      </c>
      <c r="AB335" s="109" t="s">
        <v>620</v>
      </c>
      <c r="AC335" s="226"/>
    </row>
    <row r="336" spans="1:29" ht="60" customHeight="1" x14ac:dyDescent="0.2">
      <c r="A336" s="244"/>
      <c r="B336" s="246"/>
      <c r="C336" s="246"/>
      <c r="D336" s="240"/>
      <c r="E336" s="240"/>
      <c r="F336" s="240"/>
      <c r="G336" s="240"/>
      <c r="H336" s="242"/>
      <c r="I336" s="240"/>
      <c r="J336" s="262"/>
      <c r="K336" s="262"/>
      <c r="L336" s="258"/>
      <c r="M336" s="231"/>
      <c r="N336" s="233"/>
      <c r="O336" s="52" t="s">
        <v>363</v>
      </c>
      <c r="P336" s="25">
        <v>1</v>
      </c>
      <c r="Q336" s="54">
        <v>6</v>
      </c>
      <c r="R336" s="54">
        <v>0</v>
      </c>
      <c r="S336" s="142">
        <f t="shared" si="5"/>
        <v>0</v>
      </c>
      <c r="T336" s="238"/>
      <c r="U336" s="236"/>
      <c r="V336" s="261"/>
      <c r="W336" s="193"/>
      <c r="X336" s="192"/>
      <c r="Y336" s="191"/>
      <c r="Z336" s="169">
        <v>0</v>
      </c>
      <c r="AA336" s="133" t="s">
        <v>619</v>
      </c>
      <c r="AB336" s="109" t="s">
        <v>620</v>
      </c>
      <c r="AC336" s="226"/>
    </row>
    <row r="337" spans="1:29" ht="60" customHeight="1" x14ac:dyDescent="0.2">
      <c r="A337" s="244"/>
      <c r="B337" s="246"/>
      <c r="C337" s="246"/>
      <c r="D337" s="240"/>
      <c r="E337" s="240"/>
      <c r="F337" s="240"/>
      <c r="G337" s="240"/>
      <c r="H337" s="242"/>
      <c r="I337" s="240"/>
      <c r="J337" s="262"/>
      <c r="K337" s="262"/>
      <c r="L337" s="258"/>
      <c r="M337" s="231"/>
      <c r="N337" s="233"/>
      <c r="O337" s="52" t="s">
        <v>364</v>
      </c>
      <c r="P337" s="25">
        <v>1</v>
      </c>
      <c r="Q337" s="27">
        <v>1</v>
      </c>
      <c r="R337" s="27">
        <v>0</v>
      </c>
      <c r="S337" s="142">
        <f t="shared" si="5"/>
        <v>0</v>
      </c>
      <c r="T337" s="238"/>
      <c r="U337" s="236"/>
      <c r="V337" s="261"/>
      <c r="W337" s="193"/>
      <c r="X337" s="192"/>
      <c r="Y337" s="191"/>
      <c r="Z337" s="169">
        <v>0</v>
      </c>
      <c r="AA337" s="133" t="s">
        <v>619</v>
      </c>
      <c r="AB337" s="109" t="s">
        <v>620</v>
      </c>
      <c r="AC337" s="226"/>
    </row>
    <row r="338" spans="1:29" ht="76.5" customHeight="1" x14ac:dyDescent="0.2">
      <c r="A338" s="244" t="s">
        <v>83</v>
      </c>
      <c r="B338" s="246" t="s">
        <v>27</v>
      </c>
      <c r="C338" s="246" t="s">
        <v>33</v>
      </c>
      <c r="D338" s="240" t="s">
        <v>184</v>
      </c>
      <c r="E338" s="240" t="s">
        <v>29</v>
      </c>
      <c r="F338" s="240">
        <v>0.2</v>
      </c>
      <c r="G338" s="240" t="s">
        <v>34</v>
      </c>
      <c r="H338" s="242" t="s">
        <v>35</v>
      </c>
      <c r="I338" s="71" t="s">
        <v>36</v>
      </c>
      <c r="J338" s="70">
        <v>1</v>
      </c>
      <c r="K338" s="70">
        <v>1</v>
      </c>
      <c r="L338" s="258"/>
      <c r="M338" s="231"/>
      <c r="N338" s="233"/>
      <c r="O338" s="57" t="s">
        <v>460</v>
      </c>
      <c r="P338" s="56">
        <v>3</v>
      </c>
      <c r="Q338" s="34">
        <v>8</v>
      </c>
      <c r="R338" s="34">
        <v>4</v>
      </c>
      <c r="S338" s="142">
        <f t="shared" si="5"/>
        <v>0.5</v>
      </c>
      <c r="T338" s="268" t="s">
        <v>35</v>
      </c>
      <c r="U338" s="235" t="s">
        <v>567</v>
      </c>
      <c r="V338" s="261" t="s">
        <v>591</v>
      </c>
      <c r="W338" s="193">
        <f>73394394</f>
        <v>73394394</v>
      </c>
      <c r="X338" s="192">
        <v>35608000</v>
      </c>
      <c r="Y338" s="191">
        <f>X338/W338</f>
        <v>0.48515967036937452</v>
      </c>
      <c r="Z338" s="169">
        <v>41</v>
      </c>
      <c r="AA338" s="133" t="s">
        <v>619</v>
      </c>
      <c r="AB338" s="133" t="s">
        <v>623</v>
      </c>
      <c r="AC338" s="226"/>
    </row>
    <row r="339" spans="1:29" ht="60" customHeight="1" x14ac:dyDescent="0.2">
      <c r="A339" s="244"/>
      <c r="B339" s="246"/>
      <c r="C339" s="246"/>
      <c r="D339" s="240"/>
      <c r="E339" s="240"/>
      <c r="F339" s="240"/>
      <c r="G339" s="240"/>
      <c r="H339" s="242"/>
      <c r="I339" s="251" t="s">
        <v>37</v>
      </c>
      <c r="J339" s="253">
        <v>1</v>
      </c>
      <c r="K339" s="253">
        <v>1</v>
      </c>
      <c r="L339" s="258"/>
      <c r="M339" s="231"/>
      <c r="N339" s="233"/>
      <c r="O339" s="57" t="s">
        <v>365</v>
      </c>
      <c r="P339" s="56">
        <v>6</v>
      </c>
      <c r="Q339" s="27">
        <v>1</v>
      </c>
      <c r="R339" s="27">
        <v>0.25</v>
      </c>
      <c r="S339" s="142">
        <f t="shared" si="5"/>
        <v>0.25</v>
      </c>
      <c r="T339" s="238"/>
      <c r="U339" s="236"/>
      <c r="V339" s="261"/>
      <c r="W339" s="193"/>
      <c r="X339" s="192"/>
      <c r="Y339" s="191"/>
      <c r="Z339" s="169">
        <v>644</v>
      </c>
      <c r="AA339" s="133" t="s">
        <v>619</v>
      </c>
      <c r="AB339" s="133" t="s">
        <v>623</v>
      </c>
      <c r="AC339" s="226"/>
    </row>
    <row r="340" spans="1:29" ht="60" customHeight="1" x14ac:dyDescent="0.2">
      <c r="A340" s="244"/>
      <c r="B340" s="246"/>
      <c r="C340" s="246"/>
      <c r="D340" s="240"/>
      <c r="E340" s="240"/>
      <c r="F340" s="240"/>
      <c r="G340" s="240"/>
      <c r="H340" s="242"/>
      <c r="I340" s="252"/>
      <c r="J340" s="254"/>
      <c r="K340" s="254"/>
      <c r="L340" s="258"/>
      <c r="M340" s="231"/>
      <c r="N340" s="233"/>
      <c r="O340" s="57" t="s">
        <v>508</v>
      </c>
      <c r="P340" s="25">
        <v>1</v>
      </c>
      <c r="Q340" s="27">
        <v>1</v>
      </c>
      <c r="R340" s="27">
        <v>0.25</v>
      </c>
      <c r="S340" s="142">
        <f t="shared" si="5"/>
        <v>0.25</v>
      </c>
      <c r="T340" s="238"/>
      <c r="U340" s="236"/>
      <c r="V340" s="261"/>
      <c r="W340" s="193"/>
      <c r="X340" s="192"/>
      <c r="Y340" s="191"/>
      <c r="Z340" s="169">
        <v>12</v>
      </c>
      <c r="AA340" s="133" t="s">
        <v>619</v>
      </c>
      <c r="AB340" s="133" t="s">
        <v>623</v>
      </c>
      <c r="AC340" s="226"/>
    </row>
    <row r="341" spans="1:29" ht="60" customHeight="1" x14ac:dyDescent="0.2">
      <c r="A341" s="244"/>
      <c r="B341" s="246"/>
      <c r="C341" s="246"/>
      <c r="D341" s="240"/>
      <c r="E341" s="240"/>
      <c r="F341" s="240"/>
      <c r="G341" s="240"/>
      <c r="H341" s="242"/>
      <c r="I341" s="251" t="s">
        <v>38</v>
      </c>
      <c r="J341" s="251">
        <v>8</v>
      </c>
      <c r="K341" s="251">
        <v>8</v>
      </c>
      <c r="L341" s="258"/>
      <c r="M341" s="231"/>
      <c r="N341" s="233"/>
      <c r="O341" s="57" t="s">
        <v>366</v>
      </c>
      <c r="P341" s="25">
        <v>1</v>
      </c>
      <c r="Q341" s="27">
        <v>1</v>
      </c>
      <c r="R341" s="27">
        <v>0.25</v>
      </c>
      <c r="S341" s="142">
        <f t="shared" si="5"/>
        <v>0.25</v>
      </c>
      <c r="T341" s="238"/>
      <c r="U341" s="236"/>
      <c r="V341" s="261"/>
      <c r="W341" s="193"/>
      <c r="X341" s="192"/>
      <c r="Y341" s="191"/>
      <c r="Z341" s="169">
        <v>69</v>
      </c>
      <c r="AA341" s="133" t="s">
        <v>619</v>
      </c>
      <c r="AB341" s="133" t="s">
        <v>623</v>
      </c>
      <c r="AC341" s="226"/>
    </row>
    <row r="342" spans="1:29" ht="60" customHeight="1" x14ac:dyDescent="0.2">
      <c r="A342" s="244"/>
      <c r="B342" s="246"/>
      <c r="C342" s="246"/>
      <c r="D342" s="240"/>
      <c r="E342" s="240"/>
      <c r="F342" s="240"/>
      <c r="G342" s="240"/>
      <c r="H342" s="242"/>
      <c r="I342" s="252"/>
      <c r="J342" s="252"/>
      <c r="K342" s="252"/>
      <c r="L342" s="258"/>
      <c r="M342" s="231"/>
      <c r="N342" s="233"/>
      <c r="O342" s="57" t="s">
        <v>367</v>
      </c>
      <c r="P342" s="25">
        <v>1</v>
      </c>
      <c r="Q342" s="35">
        <v>4</v>
      </c>
      <c r="R342" s="35">
        <v>1</v>
      </c>
      <c r="S342" s="142">
        <f t="shared" si="5"/>
        <v>0.25</v>
      </c>
      <c r="T342" s="238"/>
      <c r="U342" s="236"/>
      <c r="V342" s="261"/>
      <c r="W342" s="193"/>
      <c r="X342" s="192"/>
      <c r="Y342" s="191"/>
      <c r="Z342" s="169">
        <v>4</v>
      </c>
      <c r="AA342" s="133" t="s">
        <v>619</v>
      </c>
      <c r="AB342" s="133" t="s">
        <v>623</v>
      </c>
      <c r="AC342" s="226"/>
    </row>
    <row r="343" spans="1:29" ht="60" customHeight="1" x14ac:dyDescent="0.2">
      <c r="A343" s="244"/>
      <c r="B343" s="246"/>
      <c r="C343" s="246"/>
      <c r="D343" s="240"/>
      <c r="E343" s="240"/>
      <c r="F343" s="240"/>
      <c r="G343" s="240"/>
      <c r="H343" s="242"/>
      <c r="I343" s="260" t="s">
        <v>208</v>
      </c>
      <c r="J343" s="240">
        <v>8</v>
      </c>
      <c r="K343" s="240">
        <v>10</v>
      </c>
      <c r="L343" s="258"/>
      <c r="M343" s="231"/>
      <c r="N343" s="233"/>
      <c r="O343" s="57" t="s">
        <v>368</v>
      </c>
      <c r="P343" s="25">
        <v>0.5</v>
      </c>
      <c r="Q343" s="54">
        <v>6</v>
      </c>
      <c r="R343" s="54">
        <v>1</v>
      </c>
      <c r="S343" s="142">
        <f t="shared" si="5"/>
        <v>0.16666666666666666</v>
      </c>
      <c r="T343" s="238"/>
      <c r="U343" s="236"/>
      <c r="V343" s="261"/>
      <c r="W343" s="193"/>
      <c r="X343" s="192"/>
      <c r="Y343" s="191"/>
      <c r="Z343" s="169">
        <v>24</v>
      </c>
      <c r="AA343" s="133" t="s">
        <v>619</v>
      </c>
      <c r="AB343" s="110" t="s">
        <v>620</v>
      </c>
      <c r="AC343" s="226"/>
    </row>
    <row r="344" spans="1:29" ht="81" customHeight="1" x14ac:dyDescent="0.2">
      <c r="A344" s="244"/>
      <c r="B344" s="246"/>
      <c r="C344" s="246"/>
      <c r="D344" s="240"/>
      <c r="E344" s="240"/>
      <c r="F344" s="240"/>
      <c r="G344" s="240"/>
      <c r="H344" s="242"/>
      <c r="I344" s="260"/>
      <c r="J344" s="240"/>
      <c r="K344" s="240"/>
      <c r="L344" s="258"/>
      <c r="M344" s="231"/>
      <c r="N344" s="233"/>
      <c r="O344" s="57" t="s">
        <v>461</v>
      </c>
      <c r="P344" s="56">
        <v>1</v>
      </c>
      <c r="Q344" s="54">
        <v>6</v>
      </c>
      <c r="R344" s="54">
        <v>3</v>
      </c>
      <c r="S344" s="142">
        <f t="shared" si="5"/>
        <v>0.5</v>
      </c>
      <c r="T344" s="238"/>
      <c r="U344" s="236"/>
      <c r="V344" s="261"/>
      <c r="W344" s="193"/>
      <c r="X344" s="192"/>
      <c r="Y344" s="191"/>
      <c r="Z344" s="169">
        <v>3</v>
      </c>
      <c r="AA344" s="133" t="s">
        <v>619</v>
      </c>
      <c r="AB344" s="133" t="s">
        <v>623</v>
      </c>
      <c r="AC344" s="226"/>
    </row>
    <row r="345" spans="1:29" ht="60" customHeight="1" x14ac:dyDescent="0.2">
      <c r="A345" s="244" t="s">
        <v>83</v>
      </c>
      <c r="B345" s="246" t="s">
        <v>27</v>
      </c>
      <c r="C345" s="246" t="s">
        <v>33</v>
      </c>
      <c r="D345" s="240" t="s">
        <v>39</v>
      </c>
      <c r="E345" s="240" t="s">
        <v>29</v>
      </c>
      <c r="F345" s="240">
        <v>4000</v>
      </c>
      <c r="G345" s="240" t="s">
        <v>209</v>
      </c>
      <c r="H345" s="242" t="s">
        <v>39</v>
      </c>
      <c r="I345" s="240" t="s">
        <v>40</v>
      </c>
      <c r="J345" s="240" t="s">
        <v>41</v>
      </c>
      <c r="K345" s="240">
        <v>1</v>
      </c>
      <c r="L345" s="258">
        <v>2020630010131</v>
      </c>
      <c r="M345" s="231" t="s">
        <v>81</v>
      </c>
      <c r="N345" s="233" t="s">
        <v>253</v>
      </c>
      <c r="O345" s="57" t="s">
        <v>369</v>
      </c>
      <c r="P345" s="55">
        <v>8</v>
      </c>
      <c r="Q345" s="55">
        <v>11</v>
      </c>
      <c r="R345" s="55">
        <v>0</v>
      </c>
      <c r="S345" s="142">
        <f t="shared" si="5"/>
        <v>0</v>
      </c>
      <c r="T345" s="238" t="s">
        <v>39</v>
      </c>
      <c r="U345" s="235" t="s">
        <v>592</v>
      </c>
      <c r="V345" s="238" t="s">
        <v>593</v>
      </c>
      <c r="W345" s="193">
        <f>183824226+231648758</f>
        <v>415472984</v>
      </c>
      <c r="X345" s="193">
        <v>135796000</v>
      </c>
      <c r="Y345" s="191">
        <f>X345/W345</f>
        <v>0.32684676315801076</v>
      </c>
      <c r="Z345" s="178">
        <v>0</v>
      </c>
      <c r="AA345" s="133" t="s">
        <v>619</v>
      </c>
      <c r="AB345" s="115" t="s">
        <v>620</v>
      </c>
      <c r="AC345" s="226" t="s">
        <v>87</v>
      </c>
    </row>
    <row r="346" spans="1:29" ht="60" customHeight="1" x14ac:dyDescent="0.2">
      <c r="A346" s="244"/>
      <c r="B346" s="246"/>
      <c r="C346" s="246"/>
      <c r="D346" s="240"/>
      <c r="E346" s="240"/>
      <c r="F346" s="240"/>
      <c r="G346" s="240"/>
      <c r="H346" s="242"/>
      <c r="I346" s="240"/>
      <c r="J346" s="240"/>
      <c r="K346" s="240"/>
      <c r="L346" s="258"/>
      <c r="M346" s="231"/>
      <c r="N346" s="233"/>
      <c r="O346" s="57" t="s">
        <v>462</v>
      </c>
      <c r="P346" s="55">
        <v>1</v>
      </c>
      <c r="Q346" s="44">
        <v>1</v>
      </c>
      <c r="R346" s="44">
        <v>0.2</v>
      </c>
      <c r="S346" s="142">
        <f t="shared" si="5"/>
        <v>0.2</v>
      </c>
      <c r="T346" s="238"/>
      <c r="U346" s="235"/>
      <c r="V346" s="238"/>
      <c r="W346" s="193"/>
      <c r="X346" s="193"/>
      <c r="Y346" s="191"/>
      <c r="Z346" s="178">
        <v>14</v>
      </c>
      <c r="AA346" s="133" t="s">
        <v>619</v>
      </c>
      <c r="AB346" s="110" t="s">
        <v>620</v>
      </c>
      <c r="AC346" s="226"/>
    </row>
    <row r="347" spans="1:29" ht="60" customHeight="1" x14ac:dyDescent="0.2">
      <c r="A347" s="244"/>
      <c r="B347" s="246"/>
      <c r="C347" s="246"/>
      <c r="D347" s="240"/>
      <c r="E347" s="240"/>
      <c r="F347" s="240"/>
      <c r="G347" s="240"/>
      <c r="H347" s="242"/>
      <c r="I347" s="240"/>
      <c r="J347" s="240"/>
      <c r="K347" s="240"/>
      <c r="L347" s="258"/>
      <c r="M347" s="231"/>
      <c r="N347" s="233"/>
      <c r="O347" s="57" t="s">
        <v>370</v>
      </c>
      <c r="P347" s="44">
        <v>1</v>
      </c>
      <c r="Q347" s="55">
        <v>22</v>
      </c>
      <c r="R347" s="55">
        <v>3</v>
      </c>
      <c r="S347" s="142">
        <f t="shared" si="5"/>
        <v>0.13636363636363635</v>
      </c>
      <c r="T347" s="238"/>
      <c r="U347" s="236"/>
      <c r="V347" s="238"/>
      <c r="W347" s="193"/>
      <c r="X347" s="193"/>
      <c r="Y347" s="191"/>
      <c r="Z347" s="178">
        <v>64</v>
      </c>
      <c r="AA347" s="133" t="s">
        <v>619</v>
      </c>
      <c r="AB347" s="110" t="s">
        <v>620</v>
      </c>
      <c r="AC347" s="226"/>
    </row>
    <row r="348" spans="1:29" ht="60" customHeight="1" x14ac:dyDescent="0.2">
      <c r="A348" s="244"/>
      <c r="B348" s="246"/>
      <c r="C348" s="246"/>
      <c r="D348" s="240"/>
      <c r="E348" s="240"/>
      <c r="F348" s="240"/>
      <c r="G348" s="240"/>
      <c r="H348" s="242"/>
      <c r="I348" s="240"/>
      <c r="J348" s="240"/>
      <c r="K348" s="240"/>
      <c r="L348" s="258"/>
      <c r="M348" s="231"/>
      <c r="N348" s="233"/>
      <c r="O348" s="57" t="s">
        <v>487</v>
      </c>
      <c r="P348" s="25">
        <v>1</v>
      </c>
      <c r="Q348" s="55">
        <v>1000</v>
      </c>
      <c r="R348" s="55">
        <v>181</v>
      </c>
      <c r="S348" s="142">
        <f t="shared" si="5"/>
        <v>0.18099999999999999</v>
      </c>
      <c r="T348" s="238"/>
      <c r="U348" s="236"/>
      <c r="V348" s="238"/>
      <c r="W348" s="193"/>
      <c r="X348" s="193"/>
      <c r="Y348" s="191"/>
      <c r="Z348" s="178">
        <v>181</v>
      </c>
      <c r="AA348" s="133" t="s">
        <v>619</v>
      </c>
      <c r="AB348" s="110" t="s">
        <v>620</v>
      </c>
      <c r="AC348" s="226"/>
    </row>
    <row r="349" spans="1:29" ht="60" customHeight="1" x14ac:dyDescent="0.2">
      <c r="A349" s="244"/>
      <c r="B349" s="246"/>
      <c r="C349" s="246"/>
      <c r="D349" s="240"/>
      <c r="E349" s="240"/>
      <c r="F349" s="240"/>
      <c r="G349" s="240"/>
      <c r="H349" s="242"/>
      <c r="I349" s="240"/>
      <c r="J349" s="240"/>
      <c r="K349" s="240"/>
      <c r="L349" s="258"/>
      <c r="M349" s="231"/>
      <c r="N349" s="233"/>
      <c r="O349" s="57" t="s">
        <v>509</v>
      </c>
      <c r="P349" s="55">
        <v>8</v>
      </c>
      <c r="Q349" s="55">
        <v>11</v>
      </c>
      <c r="R349" s="55">
        <v>3</v>
      </c>
      <c r="S349" s="142">
        <f t="shared" si="5"/>
        <v>0.27272727272727271</v>
      </c>
      <c r="T349" s="238"/>
      <c r="U349" s="236"/>
      <c r="V349" s="238"/>
      <c r="W349" s="193"/>
      <c r="X349" s="193"/>
      <c r="Y349" s="191"/>
      <c r="Z349" s="178">
        <v>40</v>
      </c>
      <c r="AA349" s="133" t="s">
        <v>619</v>
      </c>
      <c r="AB349" s="133" t="s">
        <v>623</v>
      </c>
      <c r="AC349" s="226"/>
    </row>
    <row r="350" spans="1:29" ht="60" customHeight="1" x14ac:dyDescent="0.2">
      <c r="A350" s="244"/>
      <c r="B350" s="246"/>
      <c r="C350" s="246"/>
      <c r="D350" s="240"/>
      <c r="E350" s="240"/>
      <c r="F350" s="240"/>
      <c r="G350" s="240"/>
      <c r="H350" s="242"/>
      <c r="I350" s="240"/>
      <c r="J350" s="240"/>
      <c r="K350" s="240"/>
      <c r="L350" s="258"/>
      <c r="M350" s="231"/>
      <c r="N350" s="233"/>
      <c r="O350" s="57" t="s">
        <v>389</v>
      </c>
      <c r="P350" s="55">
        <v>0</v>
      </c>
      <c r="Q350" s="44">
        <v>1</v>
      </c>
      <c r="R350" s="44">
        <v>0.25</v>
      </c>
      <c r="S350" s="142">
        <f t="shared" si="5"/>
        <v>0.25</v>
      </c>
      <c r="T350" s="238"/>
      <c r="U350" s="236"/>
      <c r="V350" s="238"/>
      <c r="W350" s="193"/>
      <c r="X350" s="193"/>
      <c r="Y350" s="191"/>
      <c r="Z350" s="178">
        <v>2</v>
      </c>
      <c r="AA350" s="133" t="s">
        <v>619</v>
      </c>
      <c r="AB350" s="133" t="s">
        <v>623</v>
      </c>
      <c r="AC350" s="226"/>
    </row>
    <row r="351" spans="1:29" ht="60" customHeight="1" x14ac:dyDescent="0.2">
      <c r="A351" s="244"/>
      <c r="B351" s="246"/>
      <c r="C351" s="246"/>
      <c r="D351" s="240"/>
      <c r="E351" s="240"/>
      <c r="F351" s="240"/>
      <c r="G351" s="240"/>
      <c r="H351" s="242"/>
      <c r="I351" s="240"/>
      <c r="J351" s="240"/>
      <c r="K351" s="240"/>
      <c r="L351" s="258"/>
      <c r="M351" s="231"/>
      <c r="N351" s="233"/>
      <c r="O351" s="57" t="s">
        <v>371</v>
      </c>
      <c r="P351" s="55">
        <v>8</v>
      </c>
      <c r="Q351" s="55">
        <v>33</v>
      </c>
      <c r="R351" s="55">
        <v>5</v>
      </c>
      <c r="S351" s="142">
        <f t="shared" si="5"/>
        <v>0.15151515151515152</v>
      </c>
      <c r="T351" s="238"/>
      <c r="U351" s="236"/>
      <c r="V351" s="238"/>
      <c r="W351" s="193"/>
      <c r="X351" s="193"/>
      <c r="Y351" s="191"/>
      <c r="Z351" s="178">
        <v>23</v>
      </c>
      <c r="AA351" s="133" t="s">
        <v>619</v>
      </c>
      <c r="AB351" s="110" t="s">
        <v>620</v>
      </c>
      <c r="AC351" s="226"/>
    </row>
    <row r="352" spans="1:29" ht="60" customHeight="1" x14ac:dyDescent="0.2">
      <c r="A352" s="244"/>
      <c r="B352" s="246"/>
      <c r="C352" s="246"/>
      <c r="D352" s="240"/>
      <c r="E352" s="240"/>
      <c r="F352" s="240"/>
      <c r="G352" s="240"/>
      <c r="H352" s="242"/>
      <c r="I352" s="240"/>
      <c r="J352" s="240"/>
      <c r="K352" s="240"/>
      <c r="L352" s="258"/>
      <c r="M352" s="231"/>
      <c r="N352" s="233"/>
      <c r="O352" s="57" t="s">
        <v>372</v>
      </c>
      <c r="P352" s="55">
        <v>8</v>
      </c>
      <c r="Q352" s="55">
        <v>33</v>
      </c>
      <c r="R352" s="55">
        <v>2</v>
      </c>
      <c r="S352" s="142">
        <f t="shared" si="5"/>
        <v>6.0606060606060608E-2</v>
      </c>
      <c r="T352" s="238"/>
      <c r="U352" s="236"/>
      <c r="V352" s="238"/>
      <c r="W352" s="193"/>
      <c r="X352" s="193"/>
      <c r="Y352" s="191"/>
      <c r="Z352" s="178">
        <v>112</v>
      </c>
      <c r="AA352" s="133" t="s">
        <v>619</v>
      </c>
      <c r="AB352" s="110" t="s">
        <v>620</v>
      </c>
      <c r="AC352" s="226"/>
    </row>
    <row r="353" spans="1:29" ht="60" customHeight="1" x14ac:dyDescent="0.2">
      <c r="A353" s="244"/>
      <c r="B353" s="246"/>
      <c r="C353" s="246"/>
      <c r="D353" s="240"/>
      <c r="E353" s="240"/>
      <c r="F353" s="240"/>
      <c r="G353" s="240"/>
      <c r="H353" s="242"/>
      <c r="I353" s="240"/>
      <c r="J353" s="240"/>
      <c r="K353" s="240"/>
      <c r="L353" s="258"/>
      <c r="M353" s="231"/>
      <c r="N353" s="233"/>
      <c r="O353" s="57" t="s">
        <v>463</v>
      </c>
      <c r="P353" s="44">
        <v>1</v>
      </c>
      <c r="Q353" s="45">
        <v>33</v>
      </c>
      <c r="R353" s="45">
        <v>8</v>
      </c>
      <c r="S353" s="142">
        <f t="shared" si="5"/>
        <v>0.24242424242424243</v>
      </c>
      <c r="T353" s="238"/>
      <c r="U353" s="236"/>
      <c r="V353" s="238"/>
      <c r="W353" s="193"/>
      <c r="X353" s="193"/>
      <c r="Y353" s="191"/>
      <c r="Z353" s="178">
        <v>128</v>
      </c>
      <c r="AA353" s="133" t="s">
        <v>619</v>
      </c>
      <c r="AB353" s="110" t="s">
        <v>620</v>
      </c>
      <c r="AC353" s="226"/>
    </row>
    <row r="354" spans="1:29" ht="60" customHeight="1" x14ac:dyDescent="0.2">
      <c r="A354" s="244"/>
      <c r="B354" s="246"/>
      <c r="C354" s="246"/>
      <c r="D354" s="240"/>
      <c r="E354" s="240"/>
      <c r="F354" s="240"/>
      <c r="G354" s="240"/>
      <c r="H354" s="242"/>
      <c r="I354" s="240"/>
      <c r="J354" s="240"/>
      <c r="K354" s="240"/>
      <c r="L354" s="258"/>
      <c r="M354" s="231"/>
      <c r="N354" s="233"/>
      <c r="O354" s="57" t="s">
        <v>390</v>
      </c>
      <c r="P354" s="44">
        <v>1</v>
      </c>
      <c r="Q354" s="44">
        <v>1</v>
      </c>
      <c r="R354" s="44">
        <v>0.25</v>
      </c>
      <c r="S354" s="142">
        <f t="shared" si="5"/>
        <v>0.25</v>
      </c>
      <c r="T354" s="238"/>
      <c r="U354" s="236"/>
      <c r="V354" s="238"/>
      <c r="W354" s="193"/>
      <c r="X354" s="193"/>
      <c r="Y354" s="191"/>
      <c r="Z354" s="178">
        <v>57</v>
      </c>
      <c r="AA354" s="133" t="s">
        <v>619</v>
      </c>
      <c r="AB354" s="133" t="s">
        <v>623</v>
      </c>
      <c r="AC354" s="226"/>
    </row>
    <row r="355" spans="1:29" ht="60" customHeight="1" x14ac:dyDescent="0.2">
      <c r="A355" s="244"/>
      <c r="B355" s="246"/>
      <c r="C355" s="246"/>
      <c r="D355" s="240"/>
      <c r="E355" s="240"/>
      <c r="F355" s="240"/>
      <c r="G355" s="240"/>
      <c r="H355" s="242"/>
      <c r="I355" s="240"/>
      <c r="J355" s="240"/>
      <c r="K355" s="240"/>
      <c r="L355" s="258"/>
      <c r="M355" s="231"/>
      <c r="N355" s="233"/>
      <c r="O355" s="57" t="s">
        <v>464</v>
      </c>
      <c r="P355" s="55">
        <v>0</v>
      </c>
      <c r="Q355" s="44">
        <v>1</v>
      </c>
      <c r="R355" s="44">
        <v>0.25</v>
      </c>
      <c r="S355" s="142">
        <f t="shared" si="5"/>
        <v>0.25</v>
      </c>
      <c r="T355" s="238"/>
      <c r="U355" s="236"/>
      <c r="V355" s="238"/>
      <c r="W355" s="193"/>
      <c r="X355" s="193"/>
      <c r="Y355" s="191"/>
      <c r="Z355" s="178">
        <v>13</v>
      </c>
      <c r="AA355" s="133" t="s">
        <v>619</v>
      </c>
      <c r="AB355" s="133" t="s">
        <v>623</v>
      </c>
      <c r="AC355" s="226"/>
    </row>
    <row r="356" spans="1:29" ht="60" customHeight="1" x14ac:dyDescent="0.2">
      <c r="A356" s="244"/>
      <c r="B356" s="246"/>
      <c r="C356" s="246"/>
      <c r="D356" s="240"/>
      <c r="E356" s="240"/>
      <c r="F356" s="240"/>
      <c r="G356" s="240"/>
      <c r="H356" s="242"/>
      <c r="I356" s="240"/>
      <c r="J356" s="240"/>
      <c r="K356" s="240"/>
      <c r="L356" s="258"/>
      <c r="M356" s="231"/>
      <c r="N356" s="233"/>
      <c r="O356" s="57" t="s">
        <v>488</v>
      </c>
      <c r="P356" s="45">
        <v>20</v>
      </c>
      <c r="Q356" s="45">
        <v>20</v>
      </c>
      <c r="R356" s="45">
        <v>0</v>
      </c>
      <c r="S356" s="142">
        <f t="shared" si="5"/>
        <v>0</v>
      </c>
      <c r="T356" s="238"/>
      <c r="U356" s="236"/>
      <c r="V356" s="238"/>
      <c r="W356" s="193"/>
      <c r="X356" s="193"/>
      <c r="Y356" s="191"/>
      <c r="Z356" s="178">
        <v>0</v>
      </c>
      <c r="AA356" s="133" t="s">
        <v>619</v>
      </c>
      <c r="AB356" s="115" t="s">
        <v>620</v>
      </c>
      <c r="AC356" s="226"/>
    </row>
    <row r="357" spans="1:29" ht="60" customHeight="1" x14ac:dyDescent="0.2">
      <c r="A357" s="244"/>
      <c r="B357" s="246"/>
      <c r="C357" s="246"/>
      <c r="D357" s="240"/>
      <c r="E357" s="240"/>
      <c r="F357" s="240"/>
      <c r="G357" s="240"/>
      <c r="H357" s="242"/>
      <c r="I357" s="240"/>
      <c r="J357" s="240"/>
      <c r="K357" s="240"/>
      <c r="L357" s="258"/>
      <c r="M357" s="231"/>
      <c r="N357" s="233"/>
      <c r="O357" s="57" t="s">
        <v>506</v>
      </c>
      <c r="P357" s="45">
        <v>0</v>
      </c>
      <c r="Q357" s="45">
        <v>1</v>
      </c>
      <c r="R357" s="45">
        <v>0</v>
      </c>
      <c r="S357" s="142">
        <f t="shared" si="5"/>
        <v>0</v>
      </c>
      <c r="T357" s="238"/>
      <c r="U357" s="236"/>
      <c r="V357" s="238"/>
      <c r="W357" s="193"/>
      <c r="X357" s="193"/>
      <c r="Y357" s="191"/>
      <c r="Z357" s="178">
        <v>0</v>
      </c>
      <c r="AA357" s="133" t="s">
        <v>619</v>
      </c>
      <c r="AB357" s="115" t="s">
        <v>620</v>
      </c>
      <c r="AC357" s="226"/>
    </row>
    <row r="358" spans="1:29" ht="60" customHeight="1" x14ac:dyDescent="0.2">
      <c r="A358" s="244"/>
      <c r="B358" s="246"/>
      <c r="C358" s="246"/>
      <c r="D358" s="240"/>
      <c r="E358" s="240"/>
      <c r="F358" s="240"/>
      <c r="G358" s="240"/>
      <c r="H358" s="242"/>
      <c r="I358" s="240"/>
      <c r="J358" s="240"/>
      <c r="K358" s="240"/>
      <c r="L358" s="258"/>
      <c r="M358" s="231"/>
      <c r="N358" s="233"/>
      <c r="O358" s="57" t="s">
        <v>489</v>
      </c>
      <c r="P358" s="45">
        <v>0</v>
      </c>
      <c r="Q358" s="45">
        <v>8</v>
      </c>
      <c r="R358" s="45">
        <v>0</v>
      </c>
      <c r="S358" s="142">
        <f t="shared" si="5"/>
        <v>0</v>
      </c>
      <c r="T358" s="238"/>
      <c r="U358" s="236"/>
      <c r="V358" s="238"/>
      <c r="W358" s="193"/>
      <c r="X358" s="193"/>
      <c r="Y358" s="191"/>
      <c r="Z358" s="178">
        <v>0</v>
      </c>
      <c r="AA358" s="133" t="s">
        <v>619</v>
      </c>
      <c r="AB358" s="115" t="s">
        <v>620</v>
      </c>
      <c r="AC358" s="226"/>
    </row>
    <row r="359" spans="1:29" ht="60" customHeight="1" x14ac:dyDescent="0.2">
      <c r="A359" s="244"/>
      <c r="B359" s="246"/>
      <c r="C359" s="246"/>
      <c r="D359" s="240"/>
      <c r="E359" s="240"/>
      <c r="F359" s="240"/>
      <c r="G359" s="240"/>
      <c r="H359" s="242"/>
      <c r="I359" s="240"/>
      <c r="J359" s="240"/>
      <c r="K359" s="240"/>
      <c r="L359" s="258"/>
      <c r="M359" s="231"/>
      <c r="N359" s="233"/>
      <c r="O359" s="57" t="s">
        <v>510</v>
      </c>
      <c r="P359" s="45">
        <v>1</v>
      </c>
      <c r="Q359" s="45">
        <v>1</v>
      </c>
      <c r="R359" s="45">
        <v>0</v>
      </c>
      <c r="S359" s="142">
        <f t="shared" si="5"/>
        <v>0</v>
      </c>
      <c r="T359" s="238"/>
      <c r="U359" s="236"/>
      <c r="V359" s="238"/>
      <c r="W359" s="193"/>
      <c r="X359" s="193"/>
      <c r="Y359" s="191"/>
      <c r="Z359" s="178">
        <v>0</v>
      </c>
      <c r="AA359" s="133" t="s">
        <v>619</v>
      </c>
      <c r="AB359" s="115" t="s">
        <v>620</v>
      </c>
      <c r="AC359" s="226"/>
    </row>
    <row r="360" spans="1:29" ht="60" customHeight="1" thickBot="1" x14ac:dyDescent="0.25">
      <c r="A360" s="245"/>
      <c r="B360" s="247"/>
      <c r="C360" s="247"/>
      <c r="D360" s="241"/>
      <c r="E360" s="241"/>
      <c r="F360" s="241"/>
      <c r="G360" s="241"/>
      <c r="H360" s="243"/>
      <c r="I360" s="241"/>
      <c r="J360" s="241"/>
      <c r="K360" s="241"/>
      <c r="L360" s="259"/>
      <c r="M360" s="232"/>
      <c r="N360" s="234"/>
      <c r="O360" s="103" t="s">
        <v>373</v>
      </c>
      <c r="P360" s="48">
        <v>1</v>
      </c>
      <c r="Q360" s="48">
        <v>11</v>
      </c>
      <c r="R360" s="48">
        <v>1</v>
      </c>
      <c r="S360" s="142">
        <f t="shared" si="5"/>
        <v>9.0909090909090912E-2</v>
      </c>
      <c r="T360" s="239"/>
      <c r="U360" s="237"/>
      <c r="V360" s="239"/>
      <c r="W360" s="194"/>
      <c r="X360" s="194"/>
      <c r="Y360" s="195"/>
      <c r="Z360" s="179">
        <v>64</v>
      </c>
      <c r="AA360" s="133" t="s">
        <v>619</v>
      </c>
      <c r="AB360" s="116" t="s">
        <v>622</v>
      </c>
      <c r="AC360" s="227"/>
    </row>
    <row r="361" spans="1:29" ht="11" thickBot="1" x14ac:dyDescent="0.25">
      <c r="A361" s="139" t="s">
        <v>42</v>
      </c>
      <c r="B361" s="140"/>
      <c r="C361" s="140"/>
      <c r="D361" s="140"/>
      <c r="E361" s="140"/>
      <c r="F361" s="140"/>
      <c r="G361" s="140"/>
      <c r="H361" s="140"/>
      <c r="I361" s="140"/>
      <c r="J361" s="140"/>
      <c r="K361" s="140"/>
      <c r="L361" s="140"/>
      <c r="M361" s="140"/>
      <c r="N361" s="140"/>
      <c r="O361" s="140"/>
      <c r="P361" s="140"/>
      <c r="Q361" s="140"/>
      <c r="R361" s="140"/>
      <c r="S361" s="143"/>
      <c r="T361" s="143"/>
      <c r="U361" s="140"/>
      <c r="V361" s="141"/>
      <c r="W361" s="154">
        <f>SUM(W12:W360)</f>
        <v>18687276712</v>
      </c>
      <c r="X361" s="80">
        <f>SUM(X12:X360)</f>
        <v>5892195211</v>
      </c>
      <c r="Y361" s="148">
        <f>X361/W361</f>
        <v>0.31530518340408253</v>
      </c>
      <c r="Z361" s="117"/>
      <c r="AA361" s="117"/>
      <c r="AB361" s="117"/>
      <c r="AC361" s="3"/>
    </row>
    <row r="362" spans="1:29" ht="10.5" hidden="1" x14ac:dyDescent="0.2">
      <c r="A362" s="78"/>
      <c r="B362" s="79"/>
      <c r="C362" s="79"/>
      <c r="D362" s="79"/>
      <c r="E362" s="79"/>
      <c r="F362" s="79"/>
      <c r="G362" s="79"/>
      <c r="H362" s="79"/>
      <c r="I362" s="79"/>
      <c r="J362" s="79"/>
      <c r="K362" s="79"/>
      <c r="L362" s="79"/>
      <c r="M362" s="79"/>
      <c r="N362" s="79"/>
      <c r="O362" s="79"/>
      <c r="P362" s="79"/>
      <c r="Q362" s="79"/>
      <c r="R362" s="79"/>
      <c r="S362" s="144">
        <v>0</v>
      </c>
      <c r="T362" s="144"/>
      <c r="U362" s="79"/>
      <c r="V362" s="79"/>
      <c r="W362" s="117"/>
      <c r="X362" s="117"/>
      <c r="Y362" s="148">
        <v>0</v>
      </c>
      <c r="Z362" s="117"/>
      <c r="AA362" s="117"/>
      <c r="AB362" s="117"/>
      <c r="AC362" s="3"/>
    </row>
    <row r="363" spans="1:29" ht="11" hidden="1" thickBot="1" x14ac:dyDescent="0.25">
      <c r="A363" s="78"/>
      <c r="B363" s="79"/>
      <c r="C363" s="79"/>
      <c r="D363" s="79"/>
      <c r="E363" s="79"/>
      <c r="F363" s="79"/>
      <c r="G363" s="79"/>
      <c r="H363" s="79"/>
      <c r="I363" s="79"/>
      <c r="J363" s="79"/>
      <c r="K363" s="79"/>
      <c r="L363" s="79"/>
      <c r="M363" s="79"/>
      <c r="N363" s="79"/>
      <c r="O363" s="79"/>
      <c r="P363" s="79"/>
      <c r="Q363" s="79"/>
      <c r="R363" s="79"/>
      <c r="S363" s="144">
        <v>1</v>
      </c>
      <c r="T363" s="144"/>
      <c r="U363" s="79"/>
      <c r="V363" s="79"/>
      <c r="W363" s="117"/>
      <c r="X363" s="117"/>
      <c r="Y363" s="148">
        <v>1</v>
      </c>
      <c r="Z363" s="117"/>
      <c r="AA363" s="117"/>
      <c r="AB363" s="117"/>
      <c r="AC363" s="3"/>
    </row>
    <row r="364" spans="1:29" x14ac:dyDescent="0.2">
      <c r="A364" s="4"/>
      <c r="B364" s="5"/>
      <c r="C364" s="6"/>
      <c r="D364" s="5"/>
      <c r="E364" s="6"/>
      <c r="F364" s="5"/>
      <c r="G364" s="6"/>
      <c r="H364" s="7"/>
      <c r="I364" s="6"/>
      <c r="J364" s="6"/>
      <c r="K364" s="5"/>
      <c r="L364" s="8"/>
      <c r="M364" s="5"/>
      <c r="N364" s="5"/>
      <c r="O364" s="49"/>
      <c r="P364" s="36"/>
      <c r="Q364" s="36"/>
      <c r="R364" s="36"/>
      <c r="S364" s="5"/>
      <c r="T364" s="5"/>
      <c r="U364" s="41"/>
      <c r="V364" s="5"/>
      <c r="W364" s="9">
        <v>50112839</v>
      </c>
      <c r="X364" s="9"/>
      <c r="Y364" s="149"/>
      <c r="Z364" s="9"/>
      <c r="AA364" s="9"/>
      <c r="AB364" s="9"/>
      <c r="AC364" s="10"/>
    </row>
    <row r="365" spans="1:29" x14ac:dyDescent="0.2">
      <c r="A365" s="11"/>
      <c r="B365" s="12"/>
      <c r="C365" s="13"/>
      <c r="D365" s="12"/>
      <c r="E365" s="13"/>
      <c r="F365" s="12"/>
      <c r="G365" s="12"/>
      <c r="H365" s="14"/>
      <c r="I365" s="12"/>
      <c r="J365" s="222" t="s">
        <v>43</v>
      </c>
      <c r="K365" s="222"/>
      <c r="L365" s="222"/>
      <c r="M365" s="13"/>
      <c r="N365" s="13"/>
      <c r="O365" s="228" t="s">
        <v>44</v>
      </c>
      <c r="P365" s="228"/>
      <c r="Q365" s="37"/>
      <c r="R365" s="81"/>
      <c r="S365" s="15"/>
      <c r="T365" s="107"/>
      <c r="U365" s="229"/>
      <c r="V365" s="229"/>
      <c r="W365" s="229"/>
      <c r="X365" s="229"/>
      <c r="Y365" s="229"/>
      <c r="Z365" s="229"/>
      <c r="AA365" s="229"/>
      <c r="AB365" s="229"/>
      <c r="AC365" s="230"/>
    </row>
    <row r="366" spans="1:29" x14ac:dyDescent="0.2">
      <c r="A366" s="11"/>
      <c r="B366" s="12"/>
      <c r="C366" s="13"/>
      <c r="D366" s="12"/>
      <c r="E366" s="13"/>
      <c r="F366" s="12"/>
      <c r="G366" s="12"/>
      <c r="H366" s="14"/>
      <c r="I366" s="12"/>
      <c r="J366" s="13"/>
      <c r="K366" s="12"/>
      <c r="L366" s="16"/>
      <c r="M366" s="12"/>
      <c r="N366" s="12"/>
      <c r="O366" s="50"/>
      <c r="P366" s="38"/>
      <c r="Q366" s="38"/>
      <c r="R366" s="38"/>
      <c r="S366" s="12"/>
      <c r="T366" s="108"/>
      <c r="U366" s="42"/>
      <c r="V366" s="12"/>
      <c r="W366" s="17"/>
      <c r="X366" s="17"/>
      <c r="Y366" s="17"/>
      <c r="Z366" s="17"/>
      <c r="AA366" s="17"/>
      <c r="AB366" s="17"/>
      <c r="AC366" s="18"/>
    </row>
    <row r="367" spans="1:29" x14ac:dyDescent="0.2">
      <c r="A367" s="11"/>
      <c r="B367" s="12"/>
      <c r="C367" s="13"/>
      <c r="D367" s="12"/>
      <c r="E367" s="13"/>
      <c r="F367" s="12"/>
      <c r="G367" s="12"/>
      <c r="H367" s="14"/>
      <c r="I367" s="12"/>
      <c r="J367" s="13"/>
      <c r="K367" s="12"/>
      <c r="L367" s="16"/>
      <c r="M367" s="12"/>
      <c r="N367" s="12"/>
      <c r="O367" s="50"/>
      <c r="P367" s="38"/>
      <c r="Q367" s="38"/>
      <c r="R367" s="38"/>
      <c r="S367" s="12"/>
      <c r="T367" s="108"/>
      <c r="U367" s="42"/>
      <c r="V367" s="12"/>
      <c r="W367" s="17"/>
      <c r="X367" s="17"/>
      <c r="Y367" s="17"/>
      <c r="Z367" s="17"/>
      <c r="AA367" s="17"/>
      <c r="AB367" s="17"/>
      <c r="AC367" s="19"/>
    </row>
    <row r="368" spans="1:29" x14ac:dyDescent="0.2">
      <c r="A368" s="11"/>
      <c r="B368" s="12"/>
      <c r="C368" s="13"/>
      <c r="D368" s="12"/>
      <c r="E368" s="13"/>
      <c r="F368" s="12"/>
      <c r="G368" s="12"/>
      <c r="H368" s="14"/>
      <c r="I368" s="12"/>
      <c r="J368" s="13"/>
      <c r="K368" s="12"/>
      <c r="L368" s="16"/>
      <c r="M368" s="12"/>
      <c r="N368" s="12"/>
      <c r="O368" s="50"/>
      <c r="P368" s="38"/>
      <c r="Q368" s="38"/>
      <c r="R368" s="38"/>
      <c r="S368" s="12"/>
      <c r="T368" s="108"/>
      <c r="U368" s="42"/>
      <c r="V368" s="12"/>
      <c r="W368" s="12"/>
      <c r="X368" s="82"/>
      <c r="Y368" s="82"/>
      <c r="Z368" s="82"/>
      <c r="AA368" s="82"/>
      <c r="AB368" s="82"/>
      <c r="AC368" s="19"/>
    </row>
    <row r="369" spans="1:29" ht="13" thickBot="1" x14ac:dyDescent="0.25">
      <c r="A369" s="11"/>
      <c r="B369" s="12"/>
      <c r="C369" s="13"/>
      <c r="D369" s="12"/>
      <c r="E369" s="13"/>
      <c r="F369" s="12"/>
      <c r="G369" s="12"/>
      <c r="H369" s="14"/>
      <c r="I369" s="12"/>
      <c r="J369" s="136"/>
      <c r="K369" s="136"/>
      <c r="L369" s="137"/>
      <c r="M369" s="12"/>
      <c r="N369" s="12"/>
      <c r="O369" s="138"/>
      <c r="P369" s="38"/>
      <c r="Q369" s="38"/>
      <c r="R369" s="38"/>
      <c r="S369" s="12"/>
      <c r="T369" s="108"/>
      <c r="U369" s="42"/>
      <c r="V369" s="12"/>
      <c r="W369" s="12"/>
      <c r="X369" s="82"/>
      <c r="Y369" s="82"/>
      <c r="Z369" s="82"/>
      <c r="AA369" s="82"/>
      <c r="AB369" s="82"/>
      <c r="AC369" s="19"/>
    </row>
    <row r="370" spans="1:29" ht="13" x14ac:dyDescent="0.2">
      <c r="A370" s="11"/>
      <c r="B370" s="12"/>
      <c r="C370" s="20"/>
      <c r="D370" s="12"/>
      <c r="E370" s="13"/>
      <c r="F370" s="12"/>
      <c r="G370" s="12"/>
      <c r="H370" s="14"/>
      <c r="I370" s="12"/>
      <c r="J370" s="220" t="s">
        <v>210</v>
      </c>
      <c r="K370" s="220"/>
      <c r="L370" s="220"/>
      <c r="M370" s="21"/>
      <c r="N370" s="21"/>
      <c r="O370" s="221" t="s">
        <v>82</v>
      </c>
      <c r="P370" s="221"/>
      <c r="Q370" s="39"/>
      <c r="R370" s="77"/>
      <c r="S370" s="22"/>
      <c r="T370" s="106"/>
      <c r="U370" s="42"/>
      <c r="V370" s="12"/>
      <c r="W370" s="12"/>
      <c r="X370" s="82"/>
      <c r="Y370" s="82"/>
      <c r="Z370" s="82"/>
      <c r="AA370" s="82"/>
      <c r="AB370" s="82"/>
      <c r="AC370" s="19"/>
    </row>
    <row r="371" spans="1:29" x14ac:dyDescent="0.2">
      <c r="A371" s="11"/>
      <c r="B371" s="12"/>
      <c r="C371" s="20"/>
      <c r="D371" s="12"/>
      <c r="E371" s="13"/>
      <c r="F371" s="12"/>
      <c r="G371" s="12"/>
      <c r="H371" s="14"/>
      <c r="I371" s="12"/>
      <c r="J371" s="222" t="s">
        <v>211</v>
      </c>
      <c r="K371" s="222"/>
      <c r="L371" s="23"/>
      <c r="M371" s="21"/>
      <c r="N371" s="21"/>
      <c r="O371" s="50" t="s">
        <v>45</v>
      </c>
      <c r="P371" s="38"/>
      <c r="Q371" s="38"/>
      <c r="R371" s="38"/>
      <c r="S371" s="12"/>
      <c r="T371" s="108"/>
      <c r="U371" s="42"/>
      <c r="V371" s="12"/>
      <c r="W371" s="12"/>
      <c r="X371" s="82"/>
      <c r="Y371" s="82"/>
      <c r="Z371" s="82"/>
      <c r="AA371" s="82"/>
      <c r="AB371" s="82"/>
      <c r="AC371" s="19"/>
    </row>
    <row r="372" spans="1:29" x14ac:dyDescent="0.2">
      <c r="A372" s="11"/>
      <c r="B372" s="12"/>
      <c r="C372" s="13"/>
      <c r="D372" s="12"/>
      <c r="E372" s="13"/>
      <c r="F372" s="12"/>
      <c r="G372" s="13"/>
      <c r="H372" s="14"/>
      <c r="I372" s="13"/>
      <c r="J372" s="13"/>
      <c r="K372" s="12"/>
      <c r="L372" s="16"/>
      <c r="M372" s="12"/>
      <c r="N372" s="13"/>
      <c r="O372" s="50"/>
      <c r="P372" s="38"/>
      <c r="Q372" s="38"/>
      <c r="R372" s="38"/>
      <c r="S372" s="12"/>
      <c r="T372" s="108"/>
      <c r="U372" s="42"/>
      <c r="V372" s="12"/>
      <c r="W372" s="12"/>
      <c r="X372" s="82"/>
      <c r="Y372" s="82"/>
      <c r="Z372" s="82"/>
      <c r="AA372" s="82"/>
      <c r="AB372" s="82"/>
      <c r="AC372" s="19"/>
    </row>
    <row r="373" spans="1:29" x14ac:dyDescent="0.2">
      <c r="A373" s="11"/>
      <c r="B373" s="12"/>
      <c r="C373" s="13"/>
      <c r="D373" s="12"/>
      <c r="E373" s="13"/>
      <c r="F373" s="12"/>
      <c r="G373" s="13"/>
      <c r="H373" s="14"/>
      <c r="I373" s="13"/>
      <c r="J373" s="13"/>
      <c r="K373" s="12"/>
      <c r="L373" s="16"/>
      <c r="M373" s="12"/>
      <c r="N373" s="13"/>
      <c r="O373" s="50"/>
      <c r="P373" s="38"/>
      <c r="Q373" s="38"/>
      <c r="R373" s="38"/>
      <c r="S373" s="12"/>
      <c r="T373" s="108"/>
      <c r="U373" s="42"/>
      <c r="V373" s="12"/>
      <c r="W373" s="17"/>
      <c r="X373" s="17"/>
      <c r="Y373" s="17"/>
      <c r="Z373" s="17"/>
      <c r="AA373" s="17"/>
      <c r="AB373" s="17"/>
      <c r="AC373" s="19"/>
    </row>
    <row r="374" spans="1:29" ht="38.5" customHeight="1" thickBot="1" x14ac:dyDescent="0.25">
      <c r="A374" s="223" t="s">
        <v>46</v>
      </c>
      <c r="B374" s="224"/>
      <c r="C374" s="224"/>
      <c r="D374" s="224"/>
      <c r="E374" s="224"/>
      <c r="F374" s="224"/>
      <c r="G374" s="224"/>
      <c r="H374" s="224"/>
      <c r="I374" s="224"/>
      <c r="J374" s="224"/>
      <c r="K374" s="224"/>
      <c r="L374" s="224"/>
      <c r="M374" s="224"/>
      <c r="N374" s="224"/>
      <c r="O374" s="224"/>
      <c r="P374" s="224"/>
      <c r="Q374" s="224"/>
      <c r="R374" s="224"/>
      <c r="S374" s="224"/>
      <c r="T374" s="224"/>
      <c r="U374" s="224"/>
      <c r="V374" s="224"/>
      <c r="W374" s="224"/>
      <c r="X374" s="224"/>
      <c r="Y374" s="224"/>
      <c r="Z374" s="224"/>
      <c r="AA374" s="224"/>
      <c r="AB374" s="224"/>
      <c r="AC374" s="225"/>
    </row>
  </sheetData>
  <autoFilter ref="A11:AG365" xr:uid="{00000000-0009-0000-0000-000000000000}"/>
  <mergeCells count="702">
    <mergeCell ref="T310:T317"/>
    <mergeCell ref="T318:T323"/>
    <mergeCell ref="T324:T337"/>
    <mergeCell ref="T338:T344"/>
    <mergeCell ref="T345:T360"/>
    <mergeCell ref="T10:T11"/>
    <mergeCell ref="T110:T124"/>
    <mergeCell ref="T125:T129"/>
    <mergeCell ref="T130:T133"/>
    <mergeCell ref="T134:T136"/>
    <mergeCell ref="T137:T141"/>
    <mergeCell ref="T142:T166"/>
    <mergeCell ref="T169:T174"/>
    <mergeCell ref="T175:T176"/>
    <mergeCell ref="T177:T180"/>
    <mergeCell ref="I283:I304"/>
    <mergeCell ref="K238:K277"/>
    <mergeCell ref="U279:U280"/>
    <mergeCell ref="V279:V280"/>
    <mergeCell ref="W279:W280"/>
    <mergeCell ref="AC238:AC280"/>
    <mergeCell ref="I325:I331"/>
    <mergeCell ref="J325:J331"/>
    <mergeCell ref="K325:K331"/>
    <mergeCell ref="W238:W277"/>
    <mergeCell ref="AC283:AC309"/>
    <mergeCell ref="W283:W304"/>
    <mergeCell ref="W305:W309"/>
    <mergeCell ref="J283:J304"/>
    <mergeCell ref="AC310:AC317"/>
    <mergeCell ref="U310:U317"/>
    <mergeCell ref="V310:V317"/>
    <mergeCell ref="W310:W317"/>
    <mergeCell ref="AC318:AC323"/>
    <mergeCell ref="M318:M323"/>
    <mergeCell ref="N318:N323"/>
    <mergeCell ref="U318:U323"/>
    <mergeCell ref="U238:U277"/>
    <mergeCell ref="T238:T277"/>
    <mergeCell ref="V238:V277"/>
    <mergeCell ref="K283:K304"/>
    <mergeCell ref="L283:L309"/>
    <mergeCell ref="J305:J309"/>
    <mergeCell ref="K305:K309"/>
    <mergeCell ref="M283:M309"/>
    <mergeCell ref="N283:N309"/>
    <mergeCell ref="U283:U304"/>
    <mergeCell ref="V283:V304"/>
    <mergeCell ref="U305:U309"/>
    <mergeCell ref="V305:V309"/>
    <mergeCell ref="M238:M280"/>
    <mergeCell ref="N238:N280"/>
    <mergeCell ref="T279:T280"/>
    <mergeCell ref="T283:T304"/>
    <mergeCell ref="T305:T309"/>
    <mergeCell ref="L238:L280"/>
    <mergeCell ref="N281:N282"/>
    <mergeCell ref="M281:M282"/>
    <mergeCell ref="T281:T282"/>
    <mergeCell ref="W88:W90"/>
    <mergeCell ref="A125:A129"/>
    <mergeCell ref="B125:B129"/>
    <mergeCell ref="C125:C129"/>
    <mergeCell ref="D125:D129"/>
    <mergeCell ref="E125:E129"/>
    <mergeCell ref="F125:F129"/>
    <mergeCell ref="G125:G129"/>
    <mergeCell ref="I175:I176"/>
    <mergeCell ref="J175:J176"/>
    <mergeCell ref="K175:K176"/>
    <mergeCell ref="E88:E90"/>
    <mergeCell ref="F88:F90"/>
    <mergeCell ref="G88:G90"/>
    <mergeCell ref="B88:B90"/>
    <mergeCell ref="C88:C90"/>
    <mergeCell ref="D88:D90"/>
    <mergeCell ref="U88:U90"/>
    <mergeCell ref="V88:V90"/>
    <mergeCell ref="F91:F93"/>
    <mergeCell ref="G91:G93"/>
    <mergeCell ref="H91:H93"/>
    <mergeCell ref="I91:I93"/>
    <mergeCell ref="T88:T90"/>
    <mergeCell ref="A1:B4"/>
    <mergeCell ref="L6:AC6"/>
    <mergeCell ref="I9:K9"/>
    <mergeCell ref="M45:M56"/>
    <mergeCell ref="L45:L56"/>
    <mergeCell ref="I55:I56"/>
    <mergeCell ref="J55:J56"/>
    <mergeCell ref="K55:K56"/>
    <mergeCell ref="U55:U56"/>
    <mergeCell ref="V55:V56"/>
    <mergeCell ref="W55:W56"/>
    <mergeCell ref="A55:A56"/>
    <mergeCell ref="B55:B56"/>
    <mergeCell ref="C55:C56"/>
    <mergeCell ref="D55:D56"/>
    <mergeCell ref="E55:E56"/>
    <mergeCell ref="F55:F56"/>
    <mergeCell ref="G55:G56"/>
    <mergeCell ref="T12:T13"/>
    <mergeCell ref="T15:T24"/>
    <mergeCell ref="T25:T31"/>
    <mergeCell ref="T33:T44"/>
    <mergeCell ref="T46:T54"/>
    <mergeCell ref="A8:K8"/>
    <mergeCell ref="L8:N8"/>
    <mergeCell ref="U12:U13"/>
    <mergeCell ref="D9:F9"/>
    <mergeCell ref="V12:V13"/>
    <mergeCell ref="W12:W13"/>
    <mergeCell ref="O8:Q8"/>
    <mergeCell ref="A9:A11"/>
    <mergeCell ref="B9:B11"/>
    <mergeCell ref="C9:C11"/>
    <mergeCell ref="G9:G11"/>
    <mergeCell ref="H9:H11"/>
    <mergeCell ref="D10:D11"/>
    <mergeCell ref="E10:E11"/>
    <mergeCell ref="F10:F11"/>
    <mergeCell ref="I10:I11"/>
    <mergeCell ref="J10:J11"/>
    <mergeCell ref="K10:K11"/>
    <mergeCell ref="AC12:AC24"/>
    <mergeCell ref="A15:A24"/>
    <mergeCell ref="B15:B24"/>
    <mergeCell ref="C15:C24"/>
    <mergeCell ref="D15:D24"/>
    <mergeCell ref="E15:E24"/>
    <mergeCell ref="F15:F24"/>
    <mergeCell ref="U15:U24"/>
    <mergeCell ref="V15:V24"/>
    <mergeCell ref="W15:W24"/>
    <mergeCell ref="I15:I24"/>
    <mergeCell ref="J15:J24"/>
    <mergeCell ref="K15:K24"/>
    <mergeCell ref="L12:L24"/>
    <mergeCell ref="M12:M24"/>
    <mergeCell ref="N12:N24"/>
    <mergeCell ref="X12:X13"/>
    <mergeCell ref="Y12:Y13"/>
    <mergeCell ref="X15:X24"/>
    <mergeCell ref="Y15:Y24"/>
    <mergeCell ref="A25:A31"/>
    <mergeCell ref="B25:B31"/>
    <mergeCell ref="C25:C31"/>
    <mergeCell ref="D25:D31"/>
    <mergeCell ref="E25:E31"/>
    <mergeCell ref="F25:F31"/>
    <mergeCell ref="G25:G31"/>
    <mergeCell ref="G15:G24"/>
    <mergeCell ref="H15:H24"/>
    <mergeCell ref="AC25:AC44"/>
    <mergeCell ref="U33:U44"/>
    <mergeCell ref="V33:V44"/>
    <mergeCell ref="W33:W44"/>
    <mergeCell ref="H25:H31"/>
    <mergeCell ref="I25:I31"/>
    <mergeCell ref="J25:J31"/>
    <mergeCell ref="K25:K31"/>
    <mergeCell ref="L25:L44"/>
    <mergeCell ref="M25:M44"/>
    <mergeCell ref="J33:J44"/>
    <mergeCell ref="K33:K44"/>
    <mergeCell ref="N25:N44"/>
    <mergeCell ref="U25:U31"/>
    <mergeCell ref="V25:V31"/>
    <mergeCell ref="W25:W31"/>
    <mergeCell ref="X25:X31"/>
    <mergeCell ref="Y25:Y31"/>
    <mergeCell ref="X33:X44"/>
    <mergeCell ref="Y33:Y44"/>
    <mergeCell ref="G33:G44"/>
    <mergeCell ref="H33:H44"/>
    <mergeCell ref="I33:I44"/>
    <mergeCell ref="A33:A44"/>
    <mergeCell ref="B33:B44"/>
    <mergeCell ref="C33:C44"/>
    <mergeCell ref="D33:D44"/>
    <mergeCell ref="E33:E44"/>
    <mergeCell ref="F33:F44"/>
    <mergeCell ref="A57:A59"/>
    <mergeCell ref="B57:B59"/>
    <mergeCell ref="C57:C59"/>
    <mergeCell ref="D57:D59"/>
    <mergeCell ref="E57:E59"/>
    <mergeCell ref="F57:F59"/>
    <mergeCell ref="G57:G59"/>
    <mergeCell ref="G46:G54"/>
    <mergeCell ref="H46:H54"/>
    <mergeCell ref="H55:H56"/>
    <mergeCell ref="A46:A54"/>
    <mergeCell ref="B46:B54"/>
    <mergeCell ref="C46:C54"/>
    <mergeCell ref="D46:D54"/>
    <mergeCell ref="E46:E54"/>
    <mergeCell ref="F46:F54"/>
    <mergeCell ref="H57:H59"/>
    <mergeCell ref="U46:U54"/>
    <mergeCell ref="V46:V54"/>
    <mergeCell ref="W46:W54"/>
    <mergeCell ref="I46:I54"/>
    <mergeCell ref="J46:J54"/>
    <mergeCell ref="K46:K54"/>
    <mergeCell ref="U57:U59"/>
    <mergeCell ref="V57:V59"/>
    <mergeCell ref="W57:W59"/>
    <mergeCell ref="N45:N56"/>
    <mergeCell ref="T55:T56"/>
    <mergeCell ref="T57:T59"/>
    <mergeCell ref="N57:N83"/>
    <mergeCell ref="I67:I83"/>
    <mergeCell ref="J67:J83"/>
    <mergeCell ref="E84:E87"/>
    <mergeCell ref="F84:F87"/>
    <mergeCell ref="G84:G87"/>
    <mergeCell ref="K67:K83"/>
    <mergeCell ref="AC57:AC83"/>
    <mergeCell ref="U60:U66"/>
    <mergeCell ref="V60:V66"/>
    <mergeCell ref="W60:W66"/>
    <mergeCell ref="U67:U83"/>
    <mergeCell ref="G60:G66"/>
    <mergeCell ref="H60:H66"/>
    <mergeCell ref="I60:I66"/>
    <mergeCell ref="J60:J66"/>
    <mergeCell ref="K60:K66"/>
    <mergeCell ref="I57:I59"/>
    <mergeCell ref="J57:J59"/>
    <mergeCell ref="K57:K59"/>
    <mergeCell ref="L57:L83"/>
    <mergeCell ref="M57:M83"/>
    <mergeCell ref="V67:V83"/>
    <mergeCell ref="W67:W83"/>
    <mergeCell ref="T60:T66"/>
    <mergeCell ref="T67:T83"/>
    <mergeCell ref="G67:G83"/>
    <mergeCell ref="H67:H83"/>
    <mergeCell ref="A67:A83"/>
    <mergeCell ref="B67:B83"/>
    <mergeCell ref="C67:C83"/>
    <mergeCell ref="D67:D83"/>
    <mergeCell ref="E67:E83"/>
    <mergeCell ref="F67:F83"/>
    <mergeCell ref="A60:A66"/>
    <mergeCell ref="B60:B66"/>
    <mergeCell ref="C60:C66"/>
    <mergeCell ref="D60:D66"/>
    <mergeCell ref="E60:E66"/>
    <mergeCell ref="F60:F66"/>
    <mergeCell ref="W84:W87"/>
    <mergeCell ref="AC84:AC109"/>
    <mergeCell ref="A91:A93"/>
    <mergeCell ref="B91:B93"/>
    <mergeCell ref="C91:C93"/>
    <mergeCell ref="D91:D93"/>
    <mergeCell ref="E91:E93"/>
    <mergeCell ref="I84:I87"/>
    <mergeCell ref="J84:J87"/>
    <mergeCell ref="K84:K87"/>
    <mergeCell ref="L84:L109"/>
    <mergeCell ref="M84:M109"/>
    <mergeCell ref="N84:N109"/>
    <mergeCell ref="U91:U93"/>
    <mergeCell ref="V91:V93"/>
    <mergeCell ref="W91:W93"/>
    <mergeCell ref="A94:A109"/>
    <mergeCell ref="B94:B109"/>
    <mergeCell ref="C94:C109"/>
    <mergeCell ref="D94:D109"/>
    <mergeCell ref="A84:A87"/>
    <mergeCell ref="B84:B87"/>
    <mergeCell ref="C84:C87"/>
    <mergeCell ref="D84:D87"/>
    <mergeCell ref="J91:J93"/>
    <mergeCell ref="K91:K93"/>
    <mergeCell ref="U94:U109"/>
    <mergeCell ref="U84:U87"/>
    <mergeCell ref="H88:H90"/>
    <mergeCell ref="I88:I90"/>
    <mergeCell ref="J88:J90"/>
    <mergeCell ref="K88:K90"/>
    <mergeCell ref="V84:V87"/>
    <mergeCell ref="T84:T87"/>
    <mergeCell ref="T91:T93"/>
    <mergeCell ref="T94:T109"/>
    <mergeCell ref="H84:H87"/>
    <mergeCell ref="V94:V109"/>
    <mergeCell ref="W94:W109"/>
    <mergeCell ref="A110:A124"/>
    <mergeCell ref="B110:B124"/>
    <mergeCell ref="C110:C124"/>
    <mergeCell ref="D110:D124"/>
    <mergeCell ref="E110:E124"/>
    <mergeCell ref="F110:F124"/>
    <mergeCell ref="G110:G124"/>
    <mergeCell ref="G94:G109"/>
    <mergeCell ref="H94:H109"/>
    <mergeCell ref="I94:I109"/>
    <mergeCell ref="J94:J109"/>
    <mergeCell ref="K94:K109"/>
    <mergeCell ref="U110:U124"/>
    <mergeCell ref="V110:V124"/>
    <mergeCell ref="W110:W124"/>
    <mergeCell ref="E94:E109"/>
    <mergeCell ref="F94:F109"/>
    <mergeCell ref="AC110:AC133"/>
    <mergeCell ref="U125:U129"/>
    <mergeCell ref="V125:V129"/>
    <mergeCell ref="W125:W129"/>
    <mergeCell ref="H110:H124"/>
    <mergeCell ref="I110:I124"/>
    <mergeCell ref="J110:J124"/>
    <mergeCell ref="K110:K124"/>
    <mergeCell ref="L110:L133"/>
    <mergeCell ref="M110:M133"/>
    <mergeCell ref="H125:H129"/>
    <mergeCell ref="I125:I129"/>
    <mergeCell ref="J125:J129"/>
    <mergeCell ref="K125:K129"/>
    <mergeCell ref="U130:U133"/>
    <mergeCell ref="V130:V133"/>
    <mergeCell ref="W130:W133"/>
    <mergeCell ref="I130:I133"/>
    <mergeCell ref="J130:J133"/>
    <mergeCell ref="K130:K133"/>
    <mergeCell ref="N110:N133"/>
    <mergeCell ref="G130:G133"/>
    <mergeCell ref="H130:H133"/>
    <mergeCell ref="A130:A133"/>
    <mergeCell ref="B130:B133"/>
    <mergeCell ref="C130:C133"/>
    <mergeCell ref="D130:D133"/>
    <mergeCell ref="E130:E133"/>
    <mergeCell ref="F130:F133"/>
    <mergeCell ref="I137:I141"/>
    <mergeCell ref="A134:A136"/>
    <mergeCell ref="B134:B136"/>
    <mergeCell ref="C134:C136"/>
    <mergeCell ref="D134:D136"/>
    <mergeCell ref="E134:E136"/>
    <mergeCell ref="F134:F136"/>
    <mergeCell ref="G134:G136"/>
    <mergeCell ref="U134:U136"/>
    <mergeCell ref="V134:V136"/>
    <mergeCell ref="W134:W136"/>
    <mergeCell ref="AC134:AC166"/>
    <mergeCell ref="U137:U141"/>
    <mergeCell ref="V137:V141"/>
    <mergeCell ref="W137:W141"/>
    <mergeCell ref="U142:U166"/>
    <mergeCell ref="I134:I136"/>
    <mergeCell ref="J134:J136"/>
    <mergeCell ref="K134:K136"/>
    <mergeCell ref="L134:L166"/>
    <mergeCell ref="M134:M166"/>
    <mergeCell ref="J137:J141"/>
    <mergeCell ref="K137:K141"/>
    <mergeCell ref="V142:V166"/>
    <mergeCell ref="W142:W166"/>
    <mergeCell ref="X134:X136"/>
    <mergeCell ref="Y134:Y136"/>
    <mergeCell ref="X137:X141"/>
    <mergeCell ref="Y137:Y141"/>
    <mergeCell ref="X142:X166"/>
    <mergeCell ref="Y142:Y166"/>
    <mergeCell ref="N134:N166"/>
    <mergeCell ref="E142:E166"/>
    <mergeCell ref="F142:F166"/>
    <mergeCell ref="G137:G141"/>
    <mergeCell ref="H137:H141"/>
    <mergeCell ref="H134:H136"/>
    <mergeCell ref="J142:J166"/>
    <mergeCell ref="K142:K166"/>
    <mergeCell ref="A137:A141"/>
    <mergeCell ref="B137:B141"/>
    <mergeCell ref="C137:C141"/>
    <mergeCell ref="D137:D141"/>
    <mergeCell ref="E137:E141"/>
    <mergeCell ref="F137:F141"/>
    <mergeCell ref="I142:I166"/>
    <mergeCell ref="G142:G166"/>
    <mergeCell ref="H142:H166"/>
    <mergeCell ref="A142:A166"/>
    <mergeCell ref="B142:B166"/>
    <mergeCell ref="C142:C166"/>
    <mergeCell ref="D142:D166"/>
    <mergeCell ref="AC167:AC174"/>
    <mergeCell ref="A169:A174"/>
    <mergeCell ref="B169:B174"/>
    <mergeCell ref="C169:C174"/>
    <mergeCell ref="D169:D174"/>
    <mergeCell ref="E169:E174"/>
    <mergeCell ref="F169:F174"/>
    <mergeCell ref="G169:G174"/>
    <mergeCell ref="H169:H174"/>
    <mergeCell ref="I169:I174"/>
    <mergeCell ref="J169:J174"/>
    <mergeCell ref="K169:K174"/>
    <mergeCell ref="L167:L174"/>
    <mergeCell ref="M167:M174"/>
    <mergeCell ref="N167:N174"/>
    <mergeCell ref="U167:U174"/>
    <mergeCell ref="V167:V174"/>
    <mergeCell ref="X169:X174"/>
    <mergeCell ref="Y169:Y174"/>
    <mergeCell ref="W167:W168"/>
    <mergeCell ref="X167:X168"/>
    <mergeCell ref="Y167:Y168"/>
    <mergeCell ref="W175:W176"/>
    <mergeCell ref="AC175:AC206"/>
    <mergeCell ref="A177:A180"/>
    <mergeCell ref="I177:I180"/>
    <mergeCell ref="U177:U180"/>
    <mergeCell ref="V177:V180"/>
    <mergeCell ref="W177:W180"/>
    <mergeCell ref="V182:V206"/>
    <mergeCell ref="W182:W206"/>
    <mergeCell ref="I182:I206"/>
    <mergeCell ref="J182:J206"/>
    <mergeCell ref="K182:K206"/>
    <mergeCell ref="E175:E176"/>
    <mergeCell ref="F175:F176"/>
    <mergeCell ref="G175:G176"/>
    <mergeCell ref="H175:H176"/>
    <mergeCell ref="L175:L206"/>
    <mergeCell ref="M175:M206"/>
    <mergeCell ref="N175:N206"/>
    <mergeCell ref="U175:U176"/>
    <mergeCell ref="U182:U206"/>
    <mergeCell ref="T182:T206"/>
    <mergeCell ref="G182:G206"/>
    <mergeCell ref="H182:H206"/>
    <mergeCell ref="A182:A206"/>
    <mergeCell ref="B182:B206"/>
    <mergeCell ref="C182:C206"/>
    <mergeCell ref="D182:D206"/>
    <mergeCell ref="E182:E206"/>
    <mergeCell ref="F182:F206"/>
    <mergeCell ref="V175:V176"/>
    <mergeCell ref="G177:G179"/>
    <mergeCell ref="F177:F179"/>
    <mergeCell ref="E177:E179"/>
    <mergeCell ref="D177:D179"/>
    <mergeCell ref="C177:C179"/>
    <mergeCell ref="B177:B179"/>
    <mergeCell ref="H177:H180"/>
    <mergeCell ref="J177:J180"/>
    <mergeCell ref="K177:K180"/>
    <mergeCell ref="U207:U210"/>
    <mergeCell ref="V207:V210"/>
    <mergeCell ref="W207:W210"/>
    <mergeCell ref="AC207:AC237"/>
    <mergeCell ref="U211:U214"/>
    <mergeCell ref="V211:V214"/>
    <mergeCell ref="W211:W214"/>
    <mergeCell ref="U215:U237"/>
    <mergeCell ref="H207:H210"/>
    <mergeCell ref="I207:I210"/>
    <mergeCell ref="J207:J210"/>
    <mergeCell ref="K207:K210"/>
    <mergeCell ref="L207:L237"/>
    <mergeCell ref="M207:M237"/>
    <mergeCell ref="V215:V237"/>
    <mergeCell ref="W215:W237"/>
    <mergeCell ref="H215:H237"/>
    <mergeCell ref="H211:H214"/>
    <mergeCell ref="I211:I214"/>
    <mergeCell ref="J211:J214"/>
    <mergeCell ref="K211:K214"/>
    <mergeCell ref="T207:T210"/>
    <mergeCell ref="T211:T214"/>
    <mergeCell ref="T215:T237"/>
    <mergeCell ref="A211:A237"/>
    <mergeCell ref="B211:B237"/>
    <mergeCell ref="C211:C237"/>
    <mergeCell ref="D211:D237"/>
    <mergeCell ref="E211:E214"/>
    <mergeCell ref="F211:F214"/>
    <mergeCell ref="E215:E237"/>
    <mergeCell ref="F215:F237"/>
    <mergeCell ref="N207:N237"/>
    <mergeCell ref="I215:I237"/>
    <mergeCell ref="J215:J237"/>
    <mergeCell ref="K215:K237"/>
    <mergeCell ref="A207:A210"/>
    <mergeCell ref="B207:B210"/>
    <mergeCell ref="C207:C210"/>
    <mergeCell ref="D207:D210"/>
    <mergeCell ref="E207:E210"/>
    <mergeCell ref="F207:F210"/>
    <mergeCell ref="G207:G210"/>
    <mergeCell ref="G215:G237"/>
    <mergeCell ref="G211:G214"/>
    <mergeCell ref="I238:I277"/>
    <mergeCell ref="J238:J277"/>
    <mergeCell ref="I279:I280"/>
    <mergeCell ref="J279:J280"/>
    <mergeCell ref="K279:K280"/>
    <mergeCell ref="H279:H280"/>
    <mergeCell ref="A238:A277"/>
    <mergeCell ref="B238:B277"/>
    <mergeCell ref="C238:C277"/>
    <mergeCell ref="D238:D277"/>
    <mergeCell ref="E238:E277"/>
    <mergeCell ref="F238:F277"/>
    <mergeCell ref="G238:G277"/>
    <mergeCell ref="H238:H277"/>
    <mergeCell ref="G279:G280"/>
    <mergeCell ref="F279:F280"/>
    <mergeCell ref="A283:A304"/>
    <mergeCell ref="B283:B304"/>
    <mergeCell ref="C283:C304"/>
    <mergeCell ref="D283:D304"/>
    <mergeCell ref="E283:E304"/>
    <mergeCell ref="F283:F304"/>
    <mergeCell ref="E279:E280"/>
    <mergeCell ref="G283:G304"/>
    <mergeCell ref="H283:H304"/>
    <mergeCell ref="A305:A309"/>
    <mergeCell ref="B305:B309"/>
    <mergeCell ref="C305:C309"/>
    <mergeCell ref="D305:D309"/>
    <mergeCell ref="E305:E309"/>
    <mergeCell ref="F305:F309"/>
    <mergeCell ref="G305:G309"/>
    <mergeCell ref="H305:H309"/>
    <mergeCell ref="I305:I309"/>
    <mergeCell ref="A311:A317"/>
    <mergeCell ref="B311:B317"/>
    <mergeCell ref="C311:C317"/>
    <mergeCell ref="D311:D317"/>
    <mergeCell ref="E311:E317"/>
    <mergeCell ref="F311:F317"/>
    <mergeCell ref="M310:M317"/>
    <mergeCell ref="N310:N317"/>
    <mergeCell ref="G310:G317"/>
    <mergeCell ref="H310:H317"/>
    <mergeCell ref="I310:I317"/>
    <mergeCell ref="J310:J317"/>
    <mergeCell ref="K310:K317"/>
    <mergeCell ref="L310:L317"/>
    <mergeCell ref="A324:A337"/>
    <mergeCell ref="B324:B337"/>
    <mergeCell ref="C324:C337"/>
    <mergeCell ref="D324:D337"/>
    <mergeCell ref="E324:E337"/>
    <mergeCell ref="F324:F337"/>
    <mergeCell ref="G324:G337"/>
    <mergeCell ref="H324:H337"/>
    <mergeCell ref="L324:L344"/>
    <mergeCell ref="A338:A344"/>
    <mergeCell ref="B338:B344"/>
    <mergeCell ref="C338:C344"/>
    <mergeCell ref="D338:D344"/>
    <mergeCell ref="E338:E344"/>
    <mergeCell ref="F338:F344"/>
    <mergeCell ref="I341:I342"/>
    <mergeCell ref="J341:J342"/>
    <mergeCell ref="K341:K342"/>
    <mergeCell ref="I335:I337"/>
    <mergeCell ref="J335:J337"/>
    <mergeCell ref="K335:K337"/>
    <mergeCell ref="G338:G344"/>
    <mergeCell ref="H338:H344"/>
    <mergeCell ref="I318:I323"/>
    <mergeCell ref="J318:J323"/>
    <mergeCell ref="K318:K323"/>
    <mergeCell ref="L318:L323"/>
    <mergeCell ref="V318:V323"/>
    <mergeCell ref="J345:J360"/>
    <mergeCell ref="K345:K360"/>
    <mergeCell ref="L345:L360"/>
    <mergeCell ref="AC324:AC344"/>
    <mergeCell ref="I332:I333"/>
    <mergeCell ref="V324:V337"/>
    <mergeCell ref="W324:W337"/>
    <mergeCell ref="V338:V344"/>
    <mergeCell ref="W338:W344"/>
    <mergeCell ref="I343:I344"/>
    <mergeCell ref="J343:J344"/>
    <mergeCell ref="K343:K344"/>
    <mergeCell ref="J332:J333"/>
    <mergeCell ref="K332:K333"/>
    <mergeCell ref="M324:M344"/>
    <mergeCell ref="N324:N344"/>
    <mergeCell ref="U324:U337"/>
    <mergeCell ref="U338:U344"/>
    <mergeCell ref="X324:X337"/>
    <mergeCell ref="D345:D360"/>
    <mergeCell ref="E345:E360"/>
    <mergeCell ref="F345:F360"/>
    <mergeCell ref="AC45:AC56"/>
    <mergeCell ref="I339:I340"/>
    <mergeCell ref="J339:J340"/>
    <mergeCell ref="K339:K340"/>
    <mergeCell ref="X46:X54"/>
    <mergeCell ref="Y46:Y54"/>
    <mergeCell ref="X55:X56"/>
    <mergeCell ref="Y55:Y56"/>
    <mergeCell ref="X57:X59"/>
    <mergeCell ref="Y57:Y59"/>
    <mergeCell ref="X60:X66"/>
    <mergeCell ref="Y60:Y66"/>
    <mergeCell ref="X67:X83"/>
    <mergeCell ref="Y67:Y83"/>
    <mergeCell ref="X84:X87"/>
    <mergeCell ref="Y84:Y87"/>
    <mergeCell ref="X88:X90"/>
    <mergeCell ref="Y88:Y90"/>
    <mergeCell ref="W318:W323"/>
    <mergeCell ref="G318:G323"/>
    <mergeCell ref="H318:H323"/>
    <mergeCell ref="J370:L370"/>
    <mergeCell ref="O370:P370"/>
    <mergeCell ref="J371:K371"/>
    <mergeCell ref="A374:AC374"/>
    <mergeCell ref="W169:W174"/>
    <mergeCell ref="AC345:AC360"/>
    <mergeCell ref="J365:L365"/>
    <mergeCell ref="O365:P365"/>
    <mergeCell ref="U365:AC365"/>
    <mergeCell ref="M345:M360"/>
    <mergeCell ref="N345:N360"/>
    <mergeCell ref="U345:U360"/>
    <mergeCell ref="V345:V360"/>
    <mergeCell ref="W345:W360"/>
    <mergeCell ref="G345:G360"/>
    <mergeCell ref="H345:H360"/>
    <mergeCell ref="I345:I360"/>
    <mergeCell ref="X207:X210"/>
    <mergeCell ref="Y207:Y210"/>
    <mergeCell ref="X211:X214"/>
    <mergeCell ref="Y211:Y214"/>
    <mergeCell ref="A345:A360"/>
    <mergeCell ref="B345:B360"/>
    <mergeCell ref="C345:C360"/>
    <mergeCell ref="X10:X11"/>
    <mergeCell ref="AA10:AA11"/>
    <mergeCell ref="AB10:AB11"/>
    <mergeCell ref="AC10:AC11"/>
    <mergeCell ref="C1:AB2"/>
    <mergeCell ref="C3:AB3"/>
    <mergeCell ref="C4:AB4"/>
    <mergeCell ref="U8:Y8"/>
    <mergeCell ref="Z8:AA8"/>
    <mergeCell ref="U10:U11"/>
    <mergeCell ref="Z10:Z11"/>
    <mergeCell ref="L10:L11"/>
    <mergeCell ref="M10:M11"/>
    <mergeCell ref="N10:N11"/>
    <mergeCell ref="O10:O11"/>
    <mergeCell ref="P10:P11"/>
    <mergeCell ref="Q10:Q11"/>
    <mergeCell ref="R10:R11"/>
    <mergeCell ref="V10:V11"/>
    <mergeCell ref="W10:W11"/>
    <mergeCell ref="A5:G5"/>
    <mergeCell ref="H5:M5"/>
    <mergeCell ref="R8:S8"/>
    <mergeCell ref="A7:G7"/>
    <mergeCell ref="X182:X206"/>
    <mergeCell ref="Y182:Y206"/>
    <mergeCell ref="X215:X237"/>
    <mergeCell ref="Y215:Y237"/>
    <mergeCell ref="X238:X277"/>
    <mergeCell ref="Y238:Y277"/>
    <mergeCell ref="X91:X93"/>
    <mergeCell ref="Y91:Y93"/>
    <mergeCell ref="X94:X109"/>
    <mergeCell ref="Y94:Y109"/>
    <mergeCell ref="X110:X124"/>
    <mergeCell ref="Y110:Y124"/>
    <mergeCell ref="X125:X129"/>
    <mergeCell ref="Y125:Y129"/>
    <mergeCell ref="X130:X133"/>
    <mergeCell ref="Y130:Y133"/>
    <mergeCell ref="A6:G6"/>
    <mergeCell ref="H6:K6"/>
    <mergeCell ref="W281:W282"/>
    <mergeCell ref="X281:X282"/>
    <mergeCell ref="Y281:Y282"/>
    <mergeCell ref="Y324:Y337"/>
    <mergeCell ref="X338:X344"/>
    <mergeCell ref="Y338:Y344"/>
    <mergeCell ref="X345:X360"/>
    <mergeCell ref="Y345:Y360"/>
    <mergeCell ref="X279:X280"/>
    <mergeCell ref="Y279:Y280"/>
    <mergeCell ref="X283:X304"/>
    <mergeCell ref="Y283:Y304"/>
    <mergeCell ref="X305:X309"/>
    <mergeCell ref="Y305:Y309"/>
    <mergeCell ref="X310:X317"/>
    <mergeCell ref="Y310:Y317"/>
    <mergeCell ref="X318:X323"/>
    <mergeCell ref="Y318:Y323"/>
    <mergeCell ref="X175:X176"/>
    <mergeCell ref="Y175:Y176"/>
    <mergeCell ref="X177:X180"/>
    <mergeCell ref="Y177:Y180"/>
  </mergeCells>
  <conditionalFormatting sqref="S1:T7">
    <cfRule type="colorScale" priority="10">
      <colorScale>
        <cfvo type="percent" val="50"/>
        <cfvo type="percent" val="75"/>
        <cfvo type="percent" val="100"/>
        <color rgb="FFFF0000"/>
        <color rgb="FFFFFF00"/>
        <color rgb="FF92D050"/>
      </colorScale>
    </cfRule>
  </conditionalFormatting>
  <conditionalFormatting sqref="S11">
    <cfRule type="colorScale" priority="8">
      <colorScale>
        <cfvo type="percent" val="75"/>
        <cfvo type="percent" val="90"/>
        <cfvo type="percent" val="100"/>
        <color rgb="FFF8696B"/>
        <color rgb="FFFFEB84"/>
        <color rgb="FF63BE7B"/>
      </colorScale>
    </cfRule>
    <cfRule type="colorScale" priority="9">
      <colorScale>
        <cfvo type="percent" val="75"/>
        <cfvo type="percent" val="90"/>
        <cfvo type="percent" val="100"/>
        <color rgb="FFFF0000"/>
        <color rgb="FFFFFF00"/>
        <color rgb="FF00B050"/>
      </colorScale>
    </cfRule>
  </conditionalFormatting>
  <conditionalFormatting sqref="S11">
    <cfRule type="colorScale" priority="6">
      <colorScale>
        <cfvo type="percent" val="75"/>
        <cfvo type="percent" val="90"/>
        <cfvo type="percent" val="100"/>
        <color rgb="FFFF0000"/>
        <color rgb="FFFFFF00"/>
        <color rgb="FF00B050"/>
      </colorScale>
    </cfRule>
    <cfRule type="colorScale" priority="7">
      <colorScale>
        <cfvo type="min"/>
        <cfvo type="percentile" val="50"/>
        <cfvo type="max"/>
        <color rgb="FFF8696B"/>
        <color rgb="FFFCFCFF"/>
        <color rgb="FF63BE7B"/>
      </colorScale>
    </cfRule>
  </conditionalFormatting>
  <conditionalFormatting sqref="Y11">
    <cfRule type="colorScale" priority="5">
      <colorScale>
        <cfvo type="percent" val="75"/>
        <cfvo type="percent" val="90"/>
        <cfvo type="percent" val="100"/>
        <color rgb="FFFF0000"/>
        <color rgb="FFFFFF00"/>
        <color rgb="FF00B050"/>
      </colorScale>
    </cfRule>
  </conditionalFormatting>
  <conditionalFormatting sqref="S12:T281 S283:T363 S282">
    <cfRule type="colorScale" priority="4">
      <colorScale>
        <cfvo type="percent" val="0"/>
        <cfvo type="percent" val="25"/>
        <cfvo type="percent" val="100"/>
        <color rgb="FFFF0000"/>
        <color rgb="FFFFFF00"/>
        <color rgb="FF92D050"/>
      </colorScale>
    </cfRule>
  </conditionalFormatting>
  <conditionalFormatting sqref="Y12:Y167 Y169:Y281 Y283:Y363">
    <cfRule type="colorScale" priority="3">
      <colorScale>
        <cfvo type="percent" val="0"/>
        <cfvo type="percent" val="25"/>
        <cfvo type="percent" val="100"/>
        <color rgb="FFFF0000"/>
        <color rgb="FFFFFF00"/>
        <color rgb="FF92D050"/>
      </colorScale>
    </cfRule>
  </conditionalFormatting>
  <conditionalFormatting sqref="S12:S363">
    <cfRule type="colorScale" priority="2">
      <colorScale>
        <cfvo type="percent" val="0"/>
        <cfvo type="percent" val="25"/>
        <cfvo type="percent" val="100"/>
        <color rgb="FFFF0000"/>
        <color rgb="FFFFFF00"/>
        <color rgb="FF92D050"/>
      </colorScale>
    </cfRule>
  </conditionalFormatting>
  <conditionalFormatting sqref="Y12:Y363">
    <cfRule type="colorScale" priority="1">
      <colorScale>
        <cfvo type="percent" val="0"/>
        <cfvo type="percent" val="25"/>
        <cfvo type="percent" val="100"/>
        <color rgb="FFFF0000"/>
        <color rgb="FFFFFF00"/>
        <color rgb="FF92D050"/>
      </colorScale>
    </cfRule>
  </conditionalFormatting>
  <printOptions horizontalCentered="1"/>
  <pageMargins left="0.7" right="0.7" top="0.5" bottom="0.35" header="0.3" footer="0.3"/>
  <pageSetup paperSize="5" scale="2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SEG_PA_SOCIAL_1T_2022</vt:lpstr>
      <vt:lpstr>SEG_PA_SOCIAL_1T_2022!Área_de_impresión</vt:lpstr>
      <vt:lpstr>SEG_PA_SOCIAL_1T_2022!Títulos_a_imprimir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dc:creator>
  <cp:lastModifiedBy>Juliana</cp:lastModifiedBy>
  <cp:lastPrinted>2022-05-10T17:33:19Z</cp:lastPrinted>
  <dcterms:created xsi:type="dcterms:W3CDTF">2012-06-01T17:13:38Z</dcterms:created>
  <dcterms:modified xsi:type="dcterms:W3CDTF">2022-05-10T23:13:37Z</dcterms:modified>
</cp:coreProperties>
</file>