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493" activeTab="0"/>
  </bookViews>
  <sheets>
    <sheet name="Plan de acción con prep actua" sheetId="1" r:id="rId1"/>
  </sheets>
  <definedNames>
    <definedName name="_xlfn._FV" hidden="1">#NAME?</definedName>
    <definedName name="_xlnm.Print_Titles" localSheetId="0">'Plan de acción con prep actua'!$1:$10</definedName>
  </definedNames>
  <calcPr fullCalcOnLoad="1"/>
</workbook>
</file>

<file path=xl/comments1.xml><?xml version="1.0" encoding="utf-8"?>
<comments xmlns="http://schemas.openxmlformats.org/spreadsheetml/2006/main">
  <authors>
    <author>user</author>
  </authors>
  <commentList>
    <comment ref="L94" authorId="0">
      <text>
        <r>
          <rPr>
            <b/>
            <sz val="9"/>
            <color indexed="8"/>
            <rFont val="Tahoma"/>
            <family val="2"/>
          </rPr>
          <t>user:</t>
        </r>
        <r>
          <rPr>
            <sz val="9"/>
            <color indexed="8"/>
            <rFont val="Tahoma"/>
            <family val="2"/>
          </rPr>
          <t xml:space="preserve">
</t>
        </r>
        <r>
          <rPr>
            <sz val="9"/>
            <color indexed="8"/>
            <rFont val="Tahoma"/>
            <family val="2"/>
          </rPr>
          <t xml:space="preserve">ESTE PROYECTO NO ESTA DENTRO DEL PRESUPUESTO Y NO SE PORQUE LO COLOCAN EN EL PLAN DE ACCION
</t>
        </r>
      </text>
    </comment>
  </commentList>
</comments>
</file>

<file path=xl/sharedStrings.xml><?xml version="1.0" encoding="utf-8"?>
<sst xmlns="http://schemas.openxmlformats.org/spreadsheetml/2006/main" count="512" uniqueCount="300">
  <si>
    <t>Responsable</t>
  </si>
  <si>
    <t>Fuente</t>
  </si>
  <si>
    <t xml:space="preserve">Proceso de Direccionamiento Estratégico </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</si>
  <si>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</si>
  <si>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</si>
  <si>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</si>
  <si>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</si>
  <si>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</si>
  <si>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</si>
  <si>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</si>
  <si>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</si>
  <si>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</si>
  <si>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</si>
  <si>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</si>
  <si>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</si>
  <si>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</si>
  <si>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</si>
  <si>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</si>
  <si>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</si>
  <si>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</si>
  <si>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</si>
  <si>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</si>
  <si>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</si>
  <si>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</si>
  <si>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</si>
  <si>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</si>
  <si>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</si>
  <si>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</si>
  <si>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</si>
  <si>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Cultura</t>
  </si>
  <si>
    <t>10,11,16,17</t>
  </si>
  <si>
    <t>acceso de la población colombiana a espacios culturales</t>
  </si>
  <si>
    <t>Promoción y acceso efectivo a procesos culturales y artísticos</t>
  </si>
  <si>
    <t>Servicio de promoción de actividades culturales</t>
  </si>
  <si>
    <t>Alumbrado Navideño</t>
  </si>
  <si>
    <t>capacidad instalada de generación de energía eléctrica (mw)</t>
  </si>
  <si>
    <t>Redes de alumbrado público con mantenimiento</t>
  </si>
  <si>
    <t>Transporte</t>
  </si>
  <si>
    <t>Infraestructura red vial regional</t>
  </si>
  <si>
    <t>Puentes peatonales rehabilitados</t>
  </si>
  <si>
    <t>obras financiadas por contribucion de valorizacion  (POR UNIDAD)</t>
  </si>
  <si>
    <t>4000 M3</t>
  </si>
  <si>
    <t>Vía urbana rehabilitada</t>
  </si>
  <si>
    <t>Vivienda</t>
  </si>
  <si>
    <t>8, 9, 11, 16, 17</t>
  </si>
  <si>
    <t>personas con acceso a una solución de alcantarillado</t>
  </si>
  <si>
    <t xml:space="preserve">Acceso de la población a los servicios de agua potable y saneamiento básico </t>
  </si>
  <si>
    <t>INFRAESTRUCTURA NATURAL: "Armenia Capital Verde"</t>
  </si>
  <si>
    <t>Recursos entregados en subsidios al consumo - EPA</t>
  </si>
  <si>
    <t>Infraestructura de los procesos culturales y artisticos del Municipio</t>
  </si>
  <si>
    <t>SGP Proposito General</t>
  </si>
  <si>
    <t>Servicio de Alumbrado Público</t>
  </si>
  <si>
    <t>Construcción, Mantenimiento y Obras complementarias a la infraestructura vial tanto urbana como rural del Municipio</t>
  </si>
  <si>
    <t>Contribución por Valorización</t>
  </si>
  <si>
    <t>Propios</t>
  </si>
  <si>
    <t>SGP Agua Potable Y Seneamiento Basico</t>
  </si>
  <si>
    <t>Transferencia de recursos pasa subsidiar a los estratos uno,dos y tres en acueducto, alcantarillado y aseo</t>
  </si>
  <si>
    <t>INFRAESTRUCTURA CONSTRUIDA:                              "Acciones Concretas"</t>
  </si>
  <si>
    <t>Alumbrado Publico</t>
  </si>
  <si>
    <t>Minas y Energia</t>
  </si>
  <si>
    <t>7, 9, 11, 17</t>
  </si>
  <si>
    <t xml:space="preserve">Consolidación productiva del sector de energía eléctrica  </t>
  </si>
  <si>
    <t>Deporte y Recreación</t>
  </si>
  <si>
    <t>1, 3, 5, 8, 9, 10, 11, 16, 17</t>
  </si>
  <si>
    <t>población que realiza actividad física en su tiempo libre</t>
  </si>
  <si>
    <t>Construcción, reparación, mantenimiento e instalación de la infraestructura recreodeportiva del Municipio</t>
  </si>
  <si>
    <t>Ordenamiento territorial y desarrollo urbano</t>
  </si>
  <si>
    <t>1,5, 8,9,10,11,17</t>
  </si>
  <si>
    <t>índice de ciudades modernas</t>
  </si>
  <si>
    <t>Proyectos orientados a la infraestructura pública</t>
  </si>
  <si>
    <t>Gestión  de proyectos de infraestructura publica</t>
  </si>
  <si>
    <t xml:space="preserve">ALCALDE </t>
  </si>
  <si>
    <t>JOSE MANUEL RIOS MORALES</t>
  </si>
  <si>
    <t>Proyecto de Infraestructura Pública y el Desarrollo Urbano</t>
  </si>
  <si>
    <t>Recuperación Cartera</t>
  </si>
  <si>
    <t>SGP Agua Potable</t>
  </si>
  <si>
    <t>8 unidadades</t>
  </si>
  <si>
    <t>Construcción, ampliación y mejoramiento del espacio público</t>
  </si>
  <si>
    <t>VIGENCIA AÑO:2021</t>
  </si>
  <si>
    <t>SOCIAL Y COMUNITARIO: "Un compromiso cuyabro"</t>
  </si>
  <si>
    <t>red vial urbana en buen estado</t>
  </si>
  <si>
    <t xml:space="preserve">Servicio de apoyo financiero para subsidios al consumo en los servicios públicos domiciliarios </t>
  </si>
  <si>
    <t>Mejorar las condiciones de vida de las personas de los estratos socio económicos 1,2,3 subsidiando el consumo en los servicios públicos
domiciliarios de acueducto, alcantarillado y aseo</t>
  </si>
  <si>
    <t>Mejorar la malla vial del área urbana y rural del Municipio de Armenia</t>
  </si>
  <si>
    <t xml:space="preserve">Mejorar la calidad de vida de los habitantes del municipio ofreciendo espacios adecuados donde puedan manifestar sus condiciones culturales y artisticas </t>
  </si>
  <si>
    <t>Servicio de abastecimiento óptimo y de calidad en toda la ciudad.</t>
  </si>
  <si>
    <t>Brindar espacios adecuados donde los habitantes de la ciudad puedan hacer buen uso del tiempo libre en actividades recreodeportivas.</t>
  </si>
  <si>
    <t>Efectuar la administración, inversión, modernización y expansión de las redes de alumbrado público.</t>
  </si>
  <si>
    <t>Generacion de proyectos de infraestructura y el desarrollo urbano de armenia</t>
  </si>
  <si>
    <t>106.01.2.3.24.2402.0600.109.2402049.001</t>
  </si>
  <si>
    <t>SECRETARÍA O  ENTIDAD RESPONSABLE: 2.6. SECRETARÍA DE INFRAESTRUCTURA</t>
  </si>
  <si>
    <t xml:space="preserve">PLAN  DE DESARROLLO </t>
  </si>
  <si>
    <t>Departamento Administrativo de Planeación</t>
  </si>
  <si>
    <t>Servicio de asistencia técnica en gestión artística y cultural</t>
  </si>
  <si>
    <t>5,8,10,11,17</t>
  </si>
  <si>
    <t>Estudios y diseños elaborados</t>
  </si>
  <si>
    <t>106.01.2.3.33.3301.1603.111.3301053.001</t>
  </si>
  <si>
    <t>106.01.2.3.33.3301.1603.111.3301095.001</t>
  </si>
  <si>
    <t>106.01.2.3.21.2102.1900.006.2102011.191</t>
  </si>
  <si>
    <t>106.01.2.3.21.2102.1900.006.2102011.301</t>
  </si>
  <si>
    <t>106.01.2.3.24.2402.0600.109.2402131.001</t>
  </si>
  <si>
    <t>106.03.2.3.24.2402.0600.109.2402113.311</t>
  </si>
  <si>
    <t>106.01.2.3.24.2402.0600.109.2402116.001</t>
  </si>
  <si>
    <t>106.01.2.3.40.4003.1400.107.4003008.030</t>
  </si>
  <si>
    <t>106.02.2.3.40.4003.1400.117.4003047.030</t>
  </si>
  <si>
    <t>106.02.2.3.40.4003.1400.117.4003047.032</t>
  </si>
  <si>
    <t>Ultima Doceava  SGP Agua Potable</t>
  </si>
  <si>
    <t>106.01.2.3.40.4002.1400.168.4002018.034</t>
  </si>
  <si>
    <t>Gobierno Territorial</t>
  </si>
  <si>
    <t>5,9,10,11,12,16</t>
  </si>
  <si>
    <t>índice de goce efectivo del derecho</t>
  </si>
  <si>
    <t>30 unidades</t>
  </si>
  <si>
    <t>Salón comunal adecuado</t>
  </si>
  <si>
    <t>Salones comunales adecuados</t>
  </si>
  <si>
    <t>Construcción,reparación, Mantenimiento y  adecuación de centros culturales</t>
  </si>
  <si>
    <t>106.01.2.3.45.4502.1000.116.4502003.001</t>
  </si>
  <si>
    <t xml:space="preserve">20 unidades </t>
  </si>
  <si>
    <t>Salon comunal construidos</t>
  </si>
  <si>
    <t>Salones comunales construidos</t>
  </si>
  <si>
    <t>106.01.2.3.45.4502.1000.116.4502007.001</t>
  </si>
  <si>
    <t>Polideportivos mantenidos</t>
  </si>
  <si>
    <t>106.01.2.3.43.4301.1604.173.4301011.001</t>
  </si>
  <si>
    <t>Infraestructura para la actividad fisica, el deporte y la recreación en el Municipio de Armenia</t>
  </si>
  <si>
    <t>Estudios y diseños de infraestructura recreodeportiva</t>
  </si>
  <si>
    <t>Inclusión  Social</t>
  </si>
  <si>
    <t>1,5,9,10,16,17</t>
  </si>
  <si>
    <t>porcentaje de implementación y seguimiento de la politica pública de juventud de Armenia</t>
  </si>
  <si>
    <t>DESARROLLO INTEGRAL DE NIÑAS, NIÑOS, ADOLESCENTES Y SUS FAMILIAS</t>
  </si>
  <si>
    <t>Edificaciones de atención a la primera infancia remodelada</t>
  </si>
  <si>
    <t>Construcción, reparación, mantenimiento y ampliación de la infraestructura para la primera infancia</t>
  </si>
  <si>
    <t>106.01.2.3.41.4102.1500.115.4102007.001</t>
  </si>
  <si>
    <t>incrementar la practica del deporte a alto nivel</t>
  </si>
  <si>
    <t>Brindar espacios adecuados donde los habitantes de la ciudad se puedan reunir como comunidad y mejoren su calidad de vida. Espacios donde los animales cuente con la debida atención y protección.</t>
  </si>
  <si>
    <t>Brindar espacios adecuados donde la primera infancia pueda disponer de estas edificaciones.</t>
  </si>
  <si>
    <t>8 Unidades</t>
  </si>
  <si>
    <t>Vía terciaria con obras complementarias de seguridad vial</t>
  </si>
  <si>
    <t>750ML</t>
  </si>
  <si>
    <t>Vía terciaria con obras complementarias de seguridad vial en tres comunas de Armenia</t>
  </si>
  <si>
    <t>Recursos del Balance Aprovechamiento Urbanistico adicional</t>
  </si>
  <si>
    <t>106.01.2.3.40.4003.1400.107.4003008.858</t>
  </si>
  <si>
    <t>Recursos del Balance SGP Agua Potable Y Seneamiento Basico</t>
  </si>
  <si>
    <t>Recursos del Balance Propios</t>
  </si>
  <si>
    <t>Recursos del Balance Rendimientos Financieros Propios</t>
  </si>
  <si>
    <t>Recursos del Balance SGP Proposito General</t>
  </si>
  <si>
    <t>Recursos del Balance Ultima Doceava SGP Proposito General</t>
  </si>
  <si>
    <t>106.01.2.3.24.2402.0600.109.2402049.210</t>
  </si>
  <si>
    <t>106.01.2.3.24.2402.0600.109.2402049.403</t>
  </si>
  <si>
    <t>106.01.2.3.24.2402.0600.109.2402049.582</t>
  </si>
  <si>
    <t xml:space="preserve">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t>
  </si>
  <si>
    <t xml:space="preserve"> Transferencia de recursos a Empresas Públicas de Armenia, para subsidiar a los estratos socioeconómicos uno, dos y tres en lo servicios públicos domiciliarios en  acueducto, alcantarillado y aseo</t>
  </si>
  <si>
    <t>1.1.1. 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</si>
  <si>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MS Para redes de alumbrado publico ampliadas, mejoradas y con mantenimiento :Suministro de energia  para las redes del alumbrado publico ampliadas, mejoradas y con mantenimiento</t>
  </si>
  <si>
    <t>1.1.4 Para redes de alumbrado publico ampliadas, mejoradas y con mantenimiento :Pago a la Concesión y a la Interventoria al contrato de concesión del alumbrado público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</si>
  <si>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</si>
  <si>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</si>
  <si>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</si>
  <si>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</si>
  <si>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</si>
  <si>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1.1.9 Para Puentes peatonales construidos y rehabilitados:suministro de combustible, gas vehicular, aceite, lubricantes, grasas, llantas, repuestos originales tanto para las volquetas como para la maquinaria pesada</t>
  </si>
  <si>
    <t xml:space="preserve"> 1.1.10 Para Puentes peatonales construidos y rehabilitados: Suministro de elementos y materiales de ferretería y construcción para atender diferentes necesidades y proyectos del municipio de Armenia</t>
  </si>
  <si>
    <r>
      <t>1.1.11 Para Puentes peatonales construidos y rehabilitados:Prestación de servicios de fotocopiado en blanco y negro, fotocopiado a color, argollado, empastado, fotocopiado de fotoplano (plotter), para las diferentes dependencias de la Administración Municipa</t>
    </r>
    <r>
      <rPr>
        <sz val="10"/>
        <color indexed="63"/>
        <rFont val="Calibri"/>
        <family val="2"/>
      </rPr>
      <t>l</t>
    </r>
  </si>
  <si>
    <t>MS contratos de  obra y/o interventoría para la ejecución de los proyectos incluidos en el plan de obras de valorización</t>
  </si>
  <si>
    <t>1.4.4 Para vias terciarias con obras complementarias de seguridad: Suministro de elementos y materiales de ferretería y construcción para atender diferentes necesidades y proyectos del municipio de Armenia</t>
  </si>
  <si>
    <t>1.4.5 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</si>
  <si>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</si>
  <si>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 xml:space="preserve">1.5.5 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a la ejecución presupuestal, a los proyectos de inversión, a los planes de acción e indicativo de la secretaria </t>
  </si>
  <si>
    <t>MS Para vías urbanas mantenidas, rehabilitadas y construidas:  Interventoría contractual, técnica, jurídica, administrativa, financiera, social y ambiental  para la ejecución del proyecto de obra denominado Mantenimiento de la malla vial en asfalto y en pavimento rígido  en diferentes sectores de la ciudad;interventoría contractual, técnica, jurídica, administrativa, financiera, social y ambiental para la ejecución del proyecto de obra denominado “Construcción obras de estabilización en el tramo de vía comprendido entre la Glorieta Malibú y el barrio Portal de Pinares</t>
  </si>
  <si>
    <t>1.5.8 Para vías urbanas mantenidas, rehabilitadas y construidas: suministro cartuchos de tinta, cintas y tóner nuevos y recarga de los mismos, para ser distribuidos como insumos a los equipos de impresión ; Suministro de papelería blanca y útiles de escritorio para ser distribuidos como insumo; Prestación de servicios de fotocopiado en blanco y negro, fotocopiado a color, argollado, empastado, fotocopiado de fotoplano (plotter), todo va para las diferentes dependencias de la Administración Municipal</t>
  </si>
  <si>
    <t>MS.Para vías urbanas mantenidas, rehabilitadas y construidas:encargo fiduciario de administración y pagos No 001 de los recursos correspondientes a los contratos derivados del Convenio Interadministrativo No 516 de 2016, suscrito entre Prosperidad Social y la Entidad Territorial Municipio de Armenia, Quindío</t>
  </si>
  <si>
    <t>MS Para vías urbanas mantenidas, rehabilitadas y construidas: prestación de servicios de transporte especial terrestre  para el desplazamiento del personal, materiales y equipos de las dependencias del nivel central de la administración municipal y/o para la ejecución de los proyectos de inversión</t>
  </si>
  <si>
    <t>1.3.1 para gimnasio al aire libre construidos y polideportivos mantenido
:Contratos-Prestación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</si>
  <si>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MS Para Gimnasios al aire libre construidos, y polideportivos mantenidos:prestación de servicios de transporte especial terrestre  para el desplazamiento del personal, materiales y equipos de las dependencias del nivel central de la administración municipal y/o para la ejecución de los proyectos de inversión</t>
  </si>
  <si>
    <t xml:space="preserve"> Parques recreativos adecuados</t>
  </si>
  <si>
    <t xml:space="preserve">Parques adecuados </t>
  </si>
  <si>
    <t>12 unidades</t>
  </si>
  <si>
    <t xml:space="preserve">MS Para Parques recreativos adecuados: Ejecución del proyecto de obra denominado  Construcción de cancha de futbol 9 y escenarios complementarios recreodeportivos en el Barrio El Placer del Municipio de Armenia Quindio </t>
  </si>
  <si>
    <t>MS Para Parques recreativos adecuados:interventoría  contractual, técnica, jurídica, administrativa, financiera, social y ambiental para el proyecto de  obra denominado “Construcción de cancha de futbol 9 y escenarios complementarios recreodeportivos en el Barrio El Placer del Municipio de Armenia Quindio ”</t>
  </si>
  <si>
    <t>1.2.2 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</si>
  <si>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1.2.3 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</si>
  <si>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1.2.4  para canchas multifuncionales adecuadas, canchas construida y mantenidas: Suministro de elementos y materiales de ferretería y construcción para atender diferentes necesidades y proyectos del municipio de Armenia</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</si>
  <si>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</si>
  <si>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</si>
  <si>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Descontaminacion de todas las quebradas del municipio de armenia (Accion Constitucional-popular</t>
  </si>
  <si>
    <t>Alcantarillados ampliados</t>
  </si>
  <si>
    <t>Obras construidas</t>
  </si>
  <si>
    <t>172 M3</t>
  </si>
  <si>
    <t xml:space="preserve"> 3, 5, 10, 11, 16</t>
  </si>
  <si>
    <t>Redes de alumbrado público ampliadas</t>
  </si>
  <si>
    <t>11200 M2</t>
  </si>
  <si>
    <t>Andén de la red urbana habilitado</t>
  </si>
  <si>
    <t>Andén construido en vía urbana como obra complementaria de seguridad vial</t>
  </si>
  <si>
    <t>106.01.2.3.24.2402.0600.109.2402127.581</t>
  </si>
  <si>
    <t>3, 6, 11</t>
  </si>
  <si>
    <t>Mejoramiento en el espacio urbano</t>
  </si>
  <si>
    <t>Plazas mejoradas</t>
  </si>
  <si>
    <t xml:space="preserve">Plazas mejoradas </t>
  </si>
  <si>
    <t>Estudios de pre inversión e inversión</t>
  </si>
  <si>
    <t xml:space="preserve">Estudios o diseños realizados </t>
  </si>
  <si>
    <t>Estudios de pre inversión e inverción para el mejoramiento del espacio público urbano</t>
  </si>
  <si>
    <t>REC BCE ALUMBRADO PUBLICO</t>
  </si>
  <si>
    <t>106.01.2.3.21.2102.1900.006.2102011.918</t>
  </si>
  <si>
    <t xml:space="preserve">Polideportivos mantenidos </t>
  </si>
  <si>
    <t>INDICADOR DE PRODUCTO</t>
  </si>
  <si>
    <t>700 ML</t>
  </si>
  <si>
    <t>700ML</t>
  </si>
  <si>
    <t>1 unidad</t>
  </si>
  <si>
    <t>Servicio de apoyo financiero para la ejecución de proyectos de acueducto y manejo de aguas residuales</t>
  </si>
  <si>
    <t>FORMACION Y PREPARACION DE DEPORTISTAS</t>
  </si>
  <si>
    <t xml:space="preserve">Fortalecimiento del buen Gobierno para el respeto y garantía de los derechos humanos </t>
  </si>
  <si>
    <t>Construcción, raparación , mantenimiento del espacio urbano</t>
  </si>
  <si>
    <t>Brindar espacios para el disfrute colectivo</t>
  </si>
  <si>
    <t>Mejorar las condiciones de movilidad en el municipio</t>
  </si>
  <si>
    <t>Recursos del Balance Rendimientos Financieros SGP</t>
  </si>
  <si>
    <t>Recursos del Balance Reintregros SGP</t>
  </si>
  <si>
    <t>Recursos del Balance Renmientos financieros por deposito Agua Potable</t>
  </si>
  <si>
    <t>106.01.2.3.40.4003.1400.107.4003008.674</t>
  </si>
  <si>
    <t>Recursos del Balance Reintegros SGP Agua potable-EPA</t>
  </si>
  <si>
    <t>106.01.2.3.40.4003.1400.107.4003008.859</t>
  </si>
  <si>
    <t>106.01.2.3.43.4301.1604.173.4301011.210</t>
  </si>
  <si>
    <t>106.01.2.3.43.4302.1604.173.4302068.001</t>
  </si>
  <si>
    <t>106.01.2.3.43.4301.1604.173.4301011.677</t>
  </si>
  <si>
    <t>Elaboración de estudios y diseños tendientes a la optimización, construcción y/o mejoramiento de la infraestructura vial y/o colectiva en diferentes sectores de la ciudad de Armenia.</t>
  </si>
  <si>
    <t>Mantenimiento, mejoramiento y ornamentación del parque de la quindianidad del municipio de Armenia</t>
  </si>
  <si>
    <t>106.01.2.3.24.2402.0600.109.2402116.210</t>
  </si>
  <si>
    <t>106.01.2.3.24.2402.0600.109.2402116.022</t>
  </si>
  <si>
    <t>106.01.2.3.24.2402.0600.109.2402116.009</t>
  </si>
  <si>
    <t>106.01.2.3.24.2402.0600.109.2402049.581</t>
  </si>
  <si>
    <t>106.01.2.3.24.2402.0600.109.2402116.581</t>
  </si>
  <si>
    <t>106.01.2.3.24.2402.0600.109.2402116.582</t>
  </si>
  <si>
    <t>106.01.2.3.24.2402.0600.109.2402116.034</t>
  </si>
  <si>
    <t>Recursos asignados, en pesos en el momento presupuestal (Apropiación Definitiva)</t>
  </si>
  <si>
    <t>106.03.2.3.24.2402.0600.109.2402113.917</t>
  </si>
  <si>
    <t>Recursos del Balance Reintegros de Valorización</t>
  </si>
  <si>
    <t>MS Para vías terciarias con obras complementarias de seguridad vial: suministro e instalación de llantas para los diferentes vehiculos que hacen parte del parque automotor de la administración municipal de Armenia-Quindío</t>
  </si>
  <si>
    <t>MS Para vías terciarias con obras complementarias de seguridad vial: Prestar el servicio de mantenimiento preventivo y correctivo integral a todo costo, para los vehiculos y maquinaria de propiedad del Municipio de Armenia-Quindío</t>
  </si>
  <si>
    <t>106.01.2.3.40.4003.1400.107.4003019.210</t>
  </si>
  <si>
    <t>106.01.2.3.40.4003.1400.107.4003019.858</t>
  </si>
  <si>
    <t>106.01.2.3.40.4003.1400.107.4003019.581</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</si>
  <si>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</si>
  <si>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MS Contrato de consultoria para estudios y diseños de la  gestión artística y cultural</t>
  </si>
  <si>
    <t>MS Para redes de alumbrado publico ampliadas, mejoradas y con mantenimiento : Contrato de suministro de materiales para ampliación de las redes de alumbrado público en diferentes sectores del municipio de Armenia.</t>
  </si>
  <si>
    <t>MS Andén construido en vía urbana como obra complementaria de seguridad vial:Contrato de obra pública para la construcción de andenes en diferentes sectores del municipio de Armenia.</t>
  </si>
  <si>
    <t>MS Para vías urbanas mantenidas, rehabilitadas y construidas: contratos de prestación de servicios Profesionales y de apoyo a la gestión  para la conformacion del equipo tecnico necesario para la estructuracion de los procesos tendiente a realizar el analisis tecnico, juridico, admnistrativo y financiero del plan de obras de valorización.</t>
  </si>
  <si>
    <t>1.5.7 Para vías urbanas mantenidas, rehabilitadas y construidas: contrato de prestación de servicios de apoyo a la gestión, acompañamiento técnico en lasupervisión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</si>
  <si>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MS Para Alcantarillados construidos y ampliadosAcuerdo conciliatorio celebrado entre el Consorcio Calle 26 y el municipio de Armenia en la forma y términos establecidos en diligencia realizada el 15 de septiembre de 2020 ante la Procuraduría 99 Judicial (I)  para Asuntos Administrativos de Armenia.</t>
  </si>
  <si>
    <t>MS Para  descontaminación de quebradas: contrato de obra para la estabilización colector  La Aldana; contrato para obras de acueducto, alcantarillado y manejo de aguas residuales y/o interventoria técnica, administrativa, financiera, contable, ambiental y jurídica; convenios y/o contratos interadministrativos</t>
  </si>
  <si>
    <t>MS Para Gimnasios al aire libre construidos y polideportivos mantenidos  contrato Interadministrativo o contrato de prestación de servicios  para apoyar a la Secretaría de Infraestructura en el fortalecimiento de las obras de infraestructura vial. Recreodeportiva y social del Municipio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</si>
  <si>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</si>
  <si>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FOMENTO A LA RECREACIÓN, LA ACTIVIDAD FÍSICA Y EL DEPORTE PARA DESARROLLAR ENTORNOS DE CONVIVENCIA Y PAZ</t>
  </si>
  <si>
    <t>PRODUCTO KPT</t>
  </si>
  <si>
    <t>FUENTES DE FINANCIACIÓN</t>
  </si>
  <si>
    <t>Estudios y diseños de infraestructura deportiva de alto rendimiento</t>
  </si>
  <si>
    <t>Servicios de gestión para la elaboración de instrumentos para el desarrollo urbano y territorial</t>
  </si>
  <si>
    <t>Servicio de apoyo financiero para subsidios al consumo en los servicios públicos domiciliarios</t>
  </si>
  <si>
    <t xml:space="preserve"> Vía urbana construida</t>
  </si>
  <si>
    <t xml:space="preserve">Puente peatonal de la red urbana mejorado
</t>
  </si>
  <si>
    <t>Andén de la red urbana rehabilitado</t>
  </si>
  <si>
    <t xml:space="preserve"> PLAN DE ACCIÓN </t>
  </si>
  <si>
    <t>Código: D-DP-PDE-051</t>
  </si>
  <si>
    <t>Fecha: 04/01/2021</t>
  </si>
  <si>
    <t>Servicio de apoyo financiero a los planes, programas y proyectos de Agua Potable y Saneamiento Básico</t>
  </si>
  <si>
    <t>Versión: 009</t>
  </si>
  <si>
    <t>MS Para vías urbanas mantenidas, rehabilitadas y construidas: Suministro de concreto asfaltico MDC-19 para la habilitación vial del municipio de armenia</t>
  </si>
  <si>
    <t>ANDRÉS MAURICIO CHACÓN ÁNGEL</t>
  </si>
  <si>
    <t>MS Contrato de obra pública para el mantenimiento de puentes peatonales en diferentes sectores del municipio de Armenia.</t>
  </si>
  <si>
    <t>MS Para Gimnasios al aire libre construidos, y polideportivos mantenidos: Contrato de  suministro e instalación de gimnasios al aire libre en diferentes sectores del municipio de Armenia</t>
  </si>
  <si>
    <t>MS Para Gimnasios al aire libre construidos, y polideportivos mantenidos: Contrato de obra pública para mantenimiento de polideportivos en diferentes sectores del municipio de Armenia.</t>
  </si>
  <si>
    <t>Gimnasios al aire libre estáticos</t>
  </si>
  <si>
    <t>Gimnasios al aire libre construidos</t>
  </si>
  <si>
    <t xml:space="preserve"> Canchas multifuncionales adecuadas</t>
  </si>
  <si>
    <t>5 unidades</t>
  </si>
  <si>
    <t>9, 11</t>
  </si>
  <si>
    <t xml:space="preserve">Puente de la red vial urbana con mantenimiento </t>
  </si>
  <si>
    <t>Infraestructura de la Red vial urbana</t>
  </si>
  <si>
    <t>MS Contrato de obra pública para el mantenimiento de puentes vehiculares de la red vial urbana en diferentes sectores del municipio de Armenia.</t>
  </si>
  <si>
    <t xml:space="preserve"> Canchas multifuncionales adecuadas
</t>
  </si>
  <si>
    <t xml:space="preserve">
Gimnasios al aire libre estáticos</t>
  </si>
  <si>
    <t>MS  Elaboración de estudios y diseños para la adecuación de escenarios deportivos comprometidos para el desarrollo de los XXII juegos deportivos nacionales y VI juegos deportivos paranacionales 2023.</t>
  </si>
  <si>
    <t>106.01.2.3.43.4302.1604.104.4302073.001</t>
  </si>
  <si>
    <t>106.01.2.3.24.2402.0600.109.2402127.001</t>
  </si>
  <si>
    <t>Puente de la red vial urbana con mantenimiento</t>
  </si>
  <si>
    <t>106.01.2.3.24.2402.0600.139.2402050.001</t>
  </si>
  <si>
    <t>106.01.2.3.40.4002.1400.108.4002032.210</t>
  </si>
  <si>
    <t>106.01.2.3.40.4002.1400.118.4002034.210</t>
  </si>
  <si>
    <t>APORTES DE LA NACION-CONVENIO 938 MINVIVIENDA</t>
  </si>
  <si>
    <t>106.01.2.3.40.4003.1400.107.4003019.930</t>
  </si>
  <si>
    <t>Salones comunales y Maloka construidos</t>
  </si>
  <si>
    <t xml:space="preserve">MS Contrato de obra pública para el mantenimiento y mejoramiento de parques y escenarios recreo deportivos en distintas comunas del municipio de Armenia.
</t>
  </si>
  <si>
    <t>MS  Contrato de obra pública para la adecuación y amoblamiento del terminal de ruta Puerto Espejo en el municipio de armenia.</t>
  </si>
  <si>
    <t>MS Para la construcción,reparación,mantenimiento y ampliación de la infraestructura para la primera infancia: Contrato de obra pública para el mantenimiento y/o adecuación de una edificación  para la atención de la primera infancia en el municipio de Armenia.</t>
  </si>
  <si>
    <t>MS Apoyo y colaboración entre la universidad y la administración municipal de Armenia para que los estudiantes de la Facultad de Ingeniería, Programa de Ingeniería Civil de la universidad, realicen la práctica académica en la dependencia de la Secretaría de Infraestructura.</t>
  </si>
  <si>
    <t xml:space="preserve">MS Convenio de asociación para aunar esfuerzos técnicos, administrativos y financieros entre  el municipio de Armenia y la Federación Nacional de Cafeteros para el mantenimiento de vías terciarias en el corregimiento el Caimo del municipio de Armenia. </t>
  </si>
  <si>
    <t xml:space="preserve">MS para  alcantarillados construidos y ampliados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</si>
  <si>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</si>
  <si>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 xml:space="preserve">MS para  salones comunales adecuados: Contrato de obra pública para el mantenimiento y/o adecuación de salones comunales en diferentes comunas del municipio de Armenia. </t>
  </si>
  <si>
    <t>MS Para salones comunales construidos: Contrato de obra pública para la construcción de un salon comunal en el municipio de Armenia.</t>
  </si>
  <si>
    <t>1.2.6  para canchas multifuncionales adecuadas, canchas construida y mantenidas:contratosprestación de servicios Profesionales (administrativos y financieros) en las etapas precontractuales,evaluación financiera de las propuestas,revisión de cuentas para tramite de pagos, solicitudes de documentos
en el proceso de contratación, apoyo en la elaboración de informes, apoyo y seguimiento a la ejecución presupuestal, elaboración y seguimiento a los proyectos de inversión y planes de acción indicativo</t>
  </si>
  <si>
    <t>CARGO: SECRETARIO DE INFRAESTRUCTURA</t>
  </si>
  <si>
    <t>106.01.2.3.24.2402.0600.109.2402131.581</t>
  </si>
  <si>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indexed="10"/>
        <rFont val="Arial"/>
        <family val="2"/>
      </rPr>
      <t xml:space="preserve"> </t>
    </r>
    <r>
      <rPr>
        <sz val="10"/>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</si>
</sst>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_(&quot;$&quot;* \(#,##0\);_(&quot;$&quot;* &quot;-&quot;_);_(@_)"/>
    <numFmt numFmtId="179" formatCode="_(&quot;$&quot;* #,##0.00_);_(&quot;$&quot;* \(#,##0.00\);_(&quot;$&quot;* &quot;-&quot;??_);_(@_)"/>
    <numFmt numFmtId="180" formatCode="&quot;$&quot;\ #,##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0.00"/>
    <numFmt numFmtId="186" formatCode="_-* #,##0.000_-;\-* #,##0.000_-;_-* &quot;-&quot;??_-;_-@_-"/>
    <numFmt numFmtId="187" formatCode="_-* #,##0.0_-;\-* #,##0.0_-;_-* &quot;-&quot;??_-;_-@_-"/>
    <numFmt numFmtId="188" formatCode="_-* #,##0_-;\-* #,##0_-;_-* &quot;-&quot;??_-;_-@_-"/>
    <numFmt numFmtId="189" formatCode="0.0%"/>
    <numFmt numFmtId="190" formatCode="[$-240A]dddd\,\ d\ &quot;de&quot;\ mmmm\ &quot;de&quot;\ yyyy"/>
    <numFmt numFmtId="191" formatCode="[$-240A]h:mm:ss\ AM/PM"/>
    <numFmt numFmtId="192" formatCode="_-&quot;$&quot;\ * #,##0.000_-;\-&quot;$&quot;\ * #,##0.000_-;_-&quot;$&quot;\ * &quot;-&quot;??_-;_-@_-"/>
    <numFmt numFmtId="193" formatCode="_-&quot;$&quot;\ * #,##0.0_-;\-&quot;$&quot;\ * #,##0.0_-;_-&quot;$&quot;\ * &quot;-&quot;??_-;_-@_-"/>
    <numFmt numFmtId="194" formatCode="_-&quot;$&quot;\ * #,##0_-;\-&quot;$&quot;\ * #,##0_-;_-&quot;$&quot;\ * &quot;-&quot;??_-;_-@_-"/>
  </numFmts>
  <fonts count="4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2"/>
      <name val="Arial"/>
      <family val="2"/>
    </font>
    <font>
      <sz val="10"/>
      <color indexed="63"/>
      <name val="Calibri"/>
      <family val="2"/>
    </font>
    <font>
      <sz val="9"/>
      <name val="Helvetica"/>
      <family val="2"/>
    </font>
    <font>
      <sz val="12"/>
      <name val="Arial"/>
      <family val="2"/>
    </font>
    <font>
      <sz val="10"/>
      <color indexed="10"/>
      <name val="Arial"/>
      <family val="2"/>
    </font>
    <font>
      <b/>
      <sz val="9"/>
      <color indexed="8"/>
      <name val="Tahoma"/>
      <family val="2"/>
    </font>
    <font>
      <sz val="9"/>
      <color indexed="8"/>
      <name val="Tahoma"/>
      <family val="2"/>
    </font>
    <font>
      <u val="single"/>
      <sz val="10"/>
      <color indexed="12"/>
      <name val="Arial"/>
      <family val="2"/>
    </font>
    <font>
      <u val="single"/>
      <sz val="10"/>
      <color indexed="20"/>
      <name val="Arial"/>
      <family val="2"/>
    </font>
    <font>
      <sz val="10"/>
      <color indexed="8"/>
      <name val="Arial"/>
      <family val="2"/>
    </font>
    <font>
      <sz val="10"/>
      <color indexed="8"/>
      <name val="Calibri"/>
      <family val="2"/>
    </font>
    <font>
      <sz val="10"/>
      <color indexed="63"/>
      <name val="Arial"/>
      <family val="2"/>
    </font>
    <font>
      <b/>
      <sz val="12"/>
      <color indexed="8"/>
      <name val="Arial"/>
      <family val="2"/>
    </font>
    <font>
      <b/>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10"/>
      <color rgb="FF000000"/>
      <name val="Arial"/>
      <family val="2"/>
    </font>
    <font>
      <sz val="10"/>
      <color rgb="FF000000"/>
      <name val="Calibri"/>
      <family val="2"/>
    </font>
    <font>
      <sz val="10"/>
      <color theme="1"/>
      <name val="Arial"/>
      <family val="2"/>
    </font>
    <font>
      <sz val="10"/>
      <color rgb="FF212121"/>
      <name val="Arial"/>
      <family val="2"/>
    </font>
    <font>
      <b/>
      <sz val="12"/>
      <color theme="1"/>
      <name val="Arial"/>
      <family val="2"/>
    </font>
    <font>
      <b/>
      <sz val="10"/>
      <color rgb="FF00000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
      <patternFill patternType="solid">
        <fgColor rgb="FFD9E1F2"/>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style="thin"/>
      <right style="medium"/>
      <top style="thin"/>
      <bottom style="thin"/>
    </border>
    <border>
      <left style="medium"/>
      <right style="thin"/>
      <top>
        <color indexed="63"/>
      </top>
      <bottom style="thin"/>
    </border>
    <border>
      <left style="thin"/>
      <right/>
      <top style="medium"/>
      <bottom/>
    </border>
    <border>
      <left style="thin"/>
      <right style="thin"/>
      <top>
        <color indexed="63"/>
      </top>
      <bottom>
        <color indexed="63"/>
      </bottom>
    </border>
    <border>
      <left style="thin"/>
      <right style="medium"/>
      <top>
        <color indexed="63"/>
      </top>
      <bottom>
        <color indexed="63"/>
      </bottom>
    </border>
    <border>
      <left style="thin"/>
      <right/>
      <top/>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thin"/>
      <top style="thin"/>
      <bottom/>
    </border>
    <border>
      <left style="medium"/>
      <right style="thin"/>
      <top/>
      <bottom>
        <color indexed="63"/>
      </bottom>
    </border>
    <border>
      <left style="medium"/>
      <right style="thin"/>
      <top/>
      <bottom style="medium"/>
    </border>
    <border>
      <left style="thin"/>
      <right style="thin"/>
      <top/>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thin"/>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10" fillId="22"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386">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0" xfId="0" applyFont="1" applyBorder="1" applyAlignment="1">
      <alignment horizontal="right" vertical="center" wrapText="1"/>
    </xf>
    <xf numFmtId="180" fontId="0" fillId="0" borderId="0" xfId="0" applyNumberFormat="1" applyFont="1" applyAlignment="1">
      <alignment horizontal="right" vertical="center" wrapText="1"/>
    </xf>
    <xf numFmtId="0" fontId="39" fillId="0" borderId="0" xfId="0" applyFont="1" applyBorder="1" applyAlignment="1">
      <alignment horizontal="center" vertical="center" wrapText="1"/>
    </xf>
    <xf numFmtId="0" fontId="21" fillId="0" borderId="12" xfId="0" applyFont="1" applyBorder="1" applyAlignment="1">
      <alignment vertical="center" wrapText="1"/>
    </xf>
    <xf numFmtId="44" fontId="0" fillId="0" borderId="11" xfId="0" applyNumberFormat="1"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left" vertical="center" wrapText="1"/>
    </xf>
    <xf numFmtId="0" fontId="40" fillId="0" borderId="13" xfId="0" applyFont="1" applyFill="1" applyBorder="1" applyAlignment="1">
      <alignment horizontal="justify" vertical="center" wrapText="1"/>
    </xf>
    <xf numFmtId="3" fontId="41" fillId="0" borderId="1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2" fillId="24" borderId="15" xfId="0" applyFont="1" applyFill="1" applyBorder="1" applyAlignment="1">
      <alignment horizontal="center" vertical="center" wrapText="1"/>
    </xf>
    <xf numFmtId="180" fontId="22" fillId="24" borderId="15" xfId="0" applyNumberFormat="1" applyFont="1" applyFill="1" applyBorder="1" applyAlignment="1">
      <alignment horizontal="right" vertical="center" wrapText="1"/>
    </xf>
    <xf numFmtId="0" fontId="22" fillId="24" borderId="0" xfId="0" applyFont="1" applyFill="1" applyAlignment="1">
      <alignment horizontal="center" vertical="center" wrapText="1"/>
    </xf>
    <xf numFmtId="0" fontId="22" fillId="24" borderId="11" xfId="0" applyFont="1" applyFill="1" applyBorder="1" applyAlignment="1">
      <alignment horizontal="center" vertical="center" wrapText="1"/>
    </xf>
    <xf numFmtId="180" fontId="25" fillId="24" borderId="0" xfId="0" applyNumberFormat="1" applyFont="1" applyFill="1" applyAlignment="1">
      <alignment horizontal="right" vertical="center" wrapText="1"/>
    </xf>
    <xf numFmtId="0" fontId="22" fillId="0" borderId="17" xfId="0" applyFont="1" applyBorder="1" applyAlignment="1">
      <alignment horizontal="center" vertical="center" wrapText="1"/>
    </xf>
    <xf numFmtId="0" fontId="22" fillId="25" borderId="18" xfId="0" applyFont="1" applyFill="1" applyBorder="1" applyAlignment="1">
      <alignment horizontal="center" vertical="center" wrapText="1"/>
    </xf>
    <xf numFmtId="0" fontId="22" fillId="25" borderId="19" xfId="0" applyFont="1" applyFill="1" applyBorder="1" applyAlignment="1">
      <alignment horizontal="center" vertical="center" wrapText="1"/>
    </xf>
    <xf numFmtId="0" fontId="22" fillId="25" borderId="20" xfId="0" applyFont="1" applyFill="1" applyBorder="1" applyAlignment="1">
      <alignment horizontal="center" vertical="center" wrapText="1"/>
    </xf>
    <xf numFmtId="0" fontId="25" fillId="0" borderId="10" xfId="0" applyFont="1" applyBorder="1" applyAlignment="1">
      <alignment vertical="center" wrapText="1"/>
    </xf>
    <xf numFmtId="0" fontId="25" fillId="0" borderId="0" xfId="0" applyFont="1" applyAlignment="1">
      <alignment vertical="center" wrapText="1"/>
    </xf>
    <xf numFmtId="0" fontId="25" fillId="0" borderId="11" xfId="0" applyFont="1" applyBorder="1" applyAlignment="1">
      <alignment vertical="center" wrapText="1"/>
    </xf>
    <xf numFmtId="0" fontId="0" fillId="0" borderId="13" xfId="0" applyFont="1" applyFill="1" applyBorder="1" applyAlignment="1">
      <alignment vertical="center" wrapText="1"/>
    </xf>
    <xf numFmtId="0" fontId="0" fillId="26" borderId="13" xfId="0" applyFill="1" applyBorder="1" applyAlignment="1">
      <alignment horizontal="left" vertical="center" wrapText="1"/>
    </xf>
    <xf numFmtId="0" fontId="0" fillId="26" borderId="13" xfId="0" applyFill="1" applyBorder="1" applyAlignment="1">
      <alignment horizontal="center" vertical="center" wrapText="1"/>
    </xf>
    <xf numFmtId="0" fontId="18" fillId="0" borderId="0" xfId="0" applyFont="1" applyFill="1" applyAlignment="1">
      <alignment vertical="center"/>
    </xf>
    <xf numFmtId="0" fontId="0" fillId="26" borderId="13" xfId="0" applyFill="1" applyBorder="1" applyAlignment="1">
      <alignment vertical="center" wrapText="1"/>
    </xf>
    <xf numFmtId="0" fontId="40" fillId="26" borderId="13" xfId="0" applyFont="1" applyFill="1" applyBorder="1" applyAlignment="1">
      <alignment vertical="center" wrapText="1"/>
    </xf>
    <xf numFmtId="0" fontId="40" fillId="26" borderId="13" xfId="0" applyFont="1" applyFill="1" applyBorder="1" applyAlignment="1" applyProtection="1">
      <alignment vertical="center" wrapText="1"/>
      <protection locked="0"/>
    </xf>
    <xf numFmtId="0" fontId="0" fillId="0" borderId="13" xfId="0" applyBorder="1" applyAlignment="1">
      <alignment horizontal="left" vertical="center" wrapText="1"/>
    </xf>
    <xf numFmtId="0" fontId="0" fillId="0" borderId="13" xfId="0"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21" xfId="0" applyFill="1" applyBorder="1" applyAlignment="1">
      <alignment horizontal="left" vertical="center" wrapText="1"/>
    </xf>
    <xf numFmtId="0" fontId="40" fillId="0" borderId="22" xfId="0" applyFont="1" applyBorder="1" applyAlignment="1">
      <alignment vertical="center" wrapText="1"/>
    </xf>
    <xf numFmtId="0" fontId="40" fillId="0" borderId="22" xfId="0" applyFont="1" applyBorder="1" applyAlignment="1">
      <alignment horizontal="left" vertical="center" wrapText="1"/>
    </xf>
    <xf numFmtId="0" fontId="40" fillId="0" borderId="22" xfId="0" applyFont="1" applyBorder="1" applyAlignment="1">
      <alignment horizontal="center" vertical="center" wrapText="1"/>
    </xf>
    <xf numFmtId="0" fontId="40" fillId="0" borderId="22" xfId="0" applyFont="1" applyBorder="1" applyAlignment="1">
      <alignment horizontal="justify" vertical="center" wrapText="1"/>
    </xf>
    <xf numFmtId="0" fontId="40" fillId="0" borderId="22" xfId="0" applyFont="1" applyBorder="1" applyAlignment="1" applyProtection="1">
      <alignment horizontal="left" vertical="center" wrapText="1"/>
      <protection locked="0"/>
    </xf>
    <xf numFmtId="3" fontId="40" fillId="0" borderId="22" xfId="0" applyNumberFormat="1" applyFont="1" applyBorder="1" applyAlignment="1">
      <alignment horizontal="center" vertical="center" wrapText="1"/>
    </xf>
    <xf numFmtId="0" fontId="0" fillId="0" borderId="21" xfId="0" applyFont="1" applyFill="1" applyBorder="1" applyAlignment="1">
      <alignment horizontal="left" vertical="center" wrapText="1"/>
    </xf>
    <xf numFmtId="0" fontId="0" fillId="0" borderId="13" xfId="0" applyBorder="1" applyAlignment="1">
      <alignment horizontal="center" vertical="center" wrapText="1"/>
    </xf>
    <xf numFmtId="0" fontId="40" fillId="0" borderId="13" xfId="0" applyFont="1" applyFill="1" applyBorder="1" applyAlignment="1">
      <alignment vertical="center" wrapText="1"/>
    </xf>
    <xf numFmtId="9" fontId="0" fillId="0" borderId="13" xfId="0" applyNumberFormat="1" applyBorder="1" applyAlignment="1">
      <alignment horizontal="center" vertical="center" wrapText="1"/>
    </xf>
    <xf numFmtId="0" fontId="0" fillId="0" borderId="23" xfId="0" applyBorder="1" applyAlignment="1">
      <alignment horizontal="justify" vertical="center" wrapText="1"/>
    </xf>
    <xf numFmtId="0" fontId="0" fillId="0" borderId="13" xfId="0" applyBorder="1" applyAlignment="1">
      <alignment horizontal="justify" vertical="center" wrapText="1"/>
    </xf>
    <xf numFmtId="0" fontId="0" fillId="0" borderId="13" xfId="0" applyBorder="1" applyAlignment="1" applyProtection="1">
      <alignment horizontal="justify" vertical="center" wrapText="1"/>
      <protection locked="0"/>
    </xf>
    <xf numFmtId="0" fontId="42" fillId="0" borderId="13" xfId="0" applyFont="1" applyBorder="1" applyAlignment="1">
      <alignment horizontal="justify" vertical="center" wrapText="1"/>
    </xf>
    <xf numFmtId="43" fontId="0" fillId="0" borderId="24" xfId="0" applyNumberFormat="1" applyFont="1" applyFill="1" applyBorder="1" applyAlignment="1">
      <alignment horizontal="right" vertical="center" wrapText="1"/>
    </xf>
    <xf numFmtId="43" fontId="0" fillId="0" borderId="25" xfId="0" applyNumberFormat="1" applyFont="1" applyFill="1" applyBorder="1" applyAlignment="1">
      <alignment horizontal="right" vertical="center" wrapText="1"/>
    </xf>
    <xf numFmtId="43" fontId="0" fillId="0" borderId="26" xfId="0" applyNumberFormat="1" applyFont="1" applyFill="1" applyBorder="1" applyAlignment="1">
      <alignment horizontal="right" vertical="center" wrapText="1"/>
    </xf>
    <xf numFmtId="3" fontId="42" fillId="0" borderId="13" xfId="0" applyNumberFormat="1" applyFont="1" applyBorder="1" applyAlignment="1">
      <alignment horizontal="center" vertical="center" wrapText="1"/>
    </xf>
    <xf numFmtId="0" fontId="42" fillId="0" borderId="13"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7" xfId="0" applyFont="1" applyBorder="1" applyAlignment="1">
      <alignment vertical="center" wrapText="1"/>
    </xf>
    <xf numFmtId="0" fontId="40" fillId="0" borderId="27" xfId="0" applyFont="1" applyBorder="1" applyAlignment="1">
      <alignment horizontal="justify" vertical="center" wrapText="1"/>
    </xf>
    <xf numFmtId="3" fontId="40" fillId="0" borderId="27" xfId="0" applyNumberFormat="1" applyFont="1" applyBorder="1" applyAlignment="1">
      <alignment horizontal="center" vertical="center" wrapText="1"/>
    </xf>
    <xf numFmtId="1" fontId="40" fillId="0" borderId="28" xfId="0" applyNumberFormat="1" applyFont="1" applyBorder="1" applyAlignment="1">
      <alignment horizontal="center" vertical="center" wrapText="1"/>
    </xf>
    <xf numFmtId="0" fontId="42" fillId="0" borderId="13" xfId="0" applyFont="1" applyBorder="1" applyAlignment="1">
      <alignment vertical="center" wrapText="1"/>
    </xf>
    <xf numFmtId="0" fontId="0" fillId="0" borderId="23" xfId="0" applyFont="1" applyBorder="1" applyAlignment="1">
      <alignment horizontal="left" vertical="center" wrapText="1"/>
    </xf>
    <xf numFmtId="0" fontId="0" fillId="0" borderId="23" xfId="0" applyFont="1" applyFill="1" applyBorder="1" applyAlignment="1">
      <alignment horizontal="center" vertical="center" wrapText="1"/>
    </xf>
    <xf numFmtId="0" fontId="0" fillId="0" borderId="21" xfId="0" applyFont="1" applyBorder="1" applyAlignment="1">
      <alignment horizontal="center" vertical="center" wrapText="1"/>
    </xf>
    <xf numFmtId="0" fontId="42" fillId="26" borderId="23" xfId="0" applyFont="1" applyFill="1" applyBorder="1" applyAlignment="1">
      <alignment horizontal="center" vertical="center" wrapText="1"/>
    </xf>
    <xf numFmtId="3" fontId="40" fillId="0" borderId="13" xfId="0" applyNumberFormat="1" applyFont="1" applyBorder="1" applyAlignment="1">
      <alignment horizontal="center" vertical="center" wrapText="1"/>
    </xf>
    <xf numFmtId="0" fontId="40" fillId="0" borderId="13" xfId="0" applyFont="1" applyBorder="1" applyAlignment="1">
      <alignment horizontal="left" vertical="center" wrapText="1"/>
    </xf>
    <xf numFmtId="0" fontId="40" fillId="0" borderId="13" xfId="0" applyFont="1" applyBorder="1" applyAlignment="1">
      <alignment horizontal="center" vertical="center" wrapText="1"/>
    </xf>
    <xf numFmtId="0" fontId="40" fillId="0" borderId="13" xfId="0" applyFont="1" applyBorder="1" applyAlignment="1">
      <alignment vertical="center" wrapText="1"/>
    </xf>
    <xf numFmtId="0" fontId="40" fillId="0" borderId="13" xfId="0" applyFont="1" applyBorder="1" applyAlignment="1">
      <alignment horizontal="justify" vertical="center" wrapText="1"/>
    </xf>
    <xf numFmtId="0" fontId="25" fillId="24" borderId="0" xfId="0" applyFont="1" applyFill="1" applyAlignment="1">
      <alignment horizontal="center" vertical="center" wrapText="1"/>
    </xf>
    <xf numFmtId="0" fontId="0" fillId="0" borderId="13" xfId="0" applyFont="1" applyBorder="1" applyAlignment="1">
      <alignment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21" xfId="0" applyFill="1" applyBorder="1" applyAlignment="1">
      <alignment horizontal="center" vertical="center" wrapText="1"/>
    </xf>
    <xf numFmtId="0" fontId="43" fillId="0" borderId="13" xfId="0" applyFont="1" applyFill="1" applyBorder="1" applyAlignment="1">
      <alignment horizontal="left" vertical="center" wrapText="1"/>
    </xf>
    <xf numFmtId="185" fontId="0" fillId="0" borderId="0" xfId="0" applyNumberFormat="1" applyFont="1" applyFill="1" applyAlignment="1">
      <alignment horizontal="center" vertical="center" wrapText="1"/>
    </xf>
    <xf numFmtId="0" fontId="24" fillId="0" borderId="0" xfId="0" applyFont="1" applyFill="1" applyBorder="1" applyAlignment="1">
      <alignment horizontal="left" vertical="center" wrapText="1"/>
    </xf>
    <xf numFmtId="0" fontId="24" fillId="0" borderId="13" xfId="0" applyFont="1" applyFill="1" applyBorder="1" applyAlignment="1">
      <alignment horizontal="left" vertical="center" wrapText="1"/>
    </xf>
    <xf numFmtId="171" fontId="0" fillId="0" borderId="25" xfId="49" applyFont="1" applyFill="1" applyBorder="1" applyAlignment="1">
      <alignment/>
    </xf>
    <xf numFmtId="43" fontId="40" fillId="0" borderId="25" xfId="52" applyNumberFormat="1" applyFont="1" applyFill="1" applyBorder="1" applyAlignment="1">
      <alignment horizontal="right" vertical="center" wrapText="1"/>
    </xf>
    <xf numFmtId="43" fontId="18" fillId="0" borderId="0" xfId="0" applyNumberFormat="1" applyFont="1" applyAlignment="1">
      <alignment vertical="center"/>
    </xf>
    <xf numFmtId="0" fontId="0" fillId="26" borderId="13" xfId="0" applyFont="1" applyFill="1" applyBorder="1" applyAlignment="1">
      <alignment horizontal="center" vertical="center" wrapText="1"/>
    </xf>
    <xf numFmtId="43" fontId="40" fillId="0" borderId="29" xfId="52" applyNumberFormat="1" applyFont="1" applyFill="1" applyBorder="1" applyAlignment="1">
      <alignment horizontal="right" vertical="center" wrapText="1"/>
    </xf>
    <xf numFmtId="177" fontId="0" fillId="0" borderId="0" xfId="0" applyNumberFormat="1" applyFont="1" applyBorder="1" applyAlignment="1">
      <alignment horizontal="right" vertical="center" wrapText="1"/>
    </xf>
    <xf numFmtId="0" fontId="0" fillId="0" borderId="13" xfId="0" applyNumberFormat="1" applyFont="1" applyFill="1" applyBorder="1" applyAlignment="1">
      <alignment horizontal="center" vertical="center" wrapText="1"/>
    </xf>
    <xf numFmtId="171" fontId="0" fillId="0" borderId="0" xfId="49" applyFont="1" applyAlignment="1">
      <alignment/>
    </xf>
    <xf numFmtId="0" fontId="42" fillId="0" borderId="23" xfId="0" applyFont="1" applyFill="1" applyBorder="1" applyAlignment="1">
      <alignment horizontal="left" vertical="center" wrapText="1"/>
    </xf>
    <xf numFmtId="0" fontId="44" fillId="24" borderId="19" xfId="0" applyFont="1" applyFill="1" applyBorder="1" applyAlignment="1">
      <alignment horizontal="center" vertical="center" wrapText="1"/>
    </xf>
    <xf numFmtId="0" fontId="22" fillId="0" borderId="30" xfId="0" applyFont="1" applyBorder="1" applyAlignment="1">
      <alignment horizontal="center" vertical="center" wrapText="1"/>
    </xf>
    <xf numFmtId="0" fontId="25" fillId="0" borderId="31" xfId="0" applyFont="1" applyBorder="1" applyAlignment="1">
      <alignment vertical="center" wrapText="1"/>
    </xf>
    <xf numFmtId="0" fontId="25" fillId="0" borderId="32" xfId="0" applyFont="1" applyBorder="1" applyAlignment="1">
      <alignment vertical="center" wrapText="1"/>
    </xf>
    <xf numFmtId="0" fontId="25" fillId="0" borderId="33" xfId="0" applyFont="1" applyBorder="1" applyAlignment="1">
      <alignment vertical="center" wrapText="1"/>
    </xf>
    <xf numFmtId="0" fontId="18" fillId="0" borderId="0" xfId="0" applyFont="1" applyAlignment="1">
      <alignment horizontal="center" vertical="center"/>
    </xf>
    <xf numFmtId="43" fontId="0" fillId="0" borderId="29" xfId="0" applyNumberFormat="1" applyFont="1" applyFill="1" applyBorder="1" applyAlignment="1">
      <alignment horizontal="right" vertical="center" wrapText="1"/>
    </xf>
    <xf numFmtId="171" fontId="42" fillId="0" borderId="25" xfId="49" applyFont="1" applyFill="1" applyBorder="1" applyAlignment="1">
      <alignment horizontal="right" vertical="center" wrapText="1"/>
    </xf>
    <xf numFmtId="0" fontId="40" fillId="0" borderId="21" xfId="0" applyFont="1" applyFill="1" applyBorder="1" applyAlignment="1">
      <alignment horizontal="center" vertical="center" wrapText="1"/>
    </xf>
    <xf numFmtId="0" fontId="40" fillId="0" borderId="13" xfId="0" applyFont="1" applyFill="1" applyBorder="1" applyAlignment="1">
      <alignment horizontal="center" vertical="center" wrapText="1"/>
    </xf>
    <xf numFmtId="3" fontId="42" fillId="0" borderId="13"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25" fillId="0" borderId="0" xfId="0" applyFont="1" applyFill="1" applyAlignment="1">
      <alignment vertical="center" wrapText="1"/>
    </xf>
    <xf numFmtId="0" fontId="21"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0" fillId="0" borderId="0" xfId="0" applyFont="1" applyFill="1" applyAlignment="1">
      <alignment vertical="center"/>
    </xf>
    <xf numFmtId="43" fontId="0" fillId="0" borderId="13" xfId="0" applyNumberFormat="1" applyFont="1" applyFill="1" applyBorder="1" applyAlignment="1">
      <alignment vertical="center" wrapText="1"/>
    </xf>
    <xf numFmtId="43" fontId="0" fillId="0" borderId="25" xfId="52" applyNumberFormat="1" applyFont="1" applyFill="1" applyBorder="1" applyAlignment="1">
      <alignment horizontal="right" vertical="center" wrapText="1"/>
    </xf>
    <xf numFmtId="171" fontId="0" fillId="0" borderId="24" xfId="49" applyFont="1" applyFill="1" applyBorder="1" applyAlignment="1">
      <alignment/>
    </xf>
    <xf numFmtId="171" fontId="0" fillId="0" borderId="24" xfId="49" applyFont="1" applyFill="1" applyBorder="1" applyAlignment="1">
      <alignment vertical="center"/>
    </xf>
    <xf numFmtId="0" fontId="42" fillId="0" borderId="13" xfId="0" applyFont="1" applyFill="1" applyBorder="1" applyAlignment="1">
      <alignment vertical="center" wrapText="1"/>
    </xf>
    <xf numFmtId="43" fontId="0" fillId="0" borderId="29" xfId="52" applyNumberFormat="1" applyFont="1" applyFill="1" applyBorder="1" applyAlignment="1">
      <alignment horizontal="right" vertical="center" wrapText="1"/>
    </xf>
    <xf numFmtId="0" fontId="42" fillId="0" borderId="21" xfId="0" applyFont="1" applyFill="1" applyBorder="1" applyAlignment="1">
      <alignment vertical="center" wrapText="1"/>
    </xf>
    <xf numFmtId="0" fontId="42" fillId="0" borderId="13" xfId="0" applyFont="1" applyFill="1" applyBorder="1" applyAlignment="1">
      <alignment horizontal="left" vertical="center" wrapText="1"/>
    </xf>
    <xf numFmtId="0" fontId="40" fillId="0" borderId="21" xfId="0" applyFont="1" applyFill="1" applyBorder="1" applyAlignment="1">
      <alignment vertical="center" wrapText="1"/>
    </xf>
    <xf numFmtId="0" fontId="42" fillId="0" borderId="13" xfId="0" applyFont="1" applyFill="1" applyBorder="1" applyAlignment="1">
      <alignment horizontal="justify" vertical="center" wrapText="1"/>
    </xf>
    <xf numFmtId="0" fontId="0" fillId="0" borderId="13" xfId="0" applyFont="1" applyFill="1" applyBorder="1" applyAlignment="1">
      <alignment horizontal="center" vertical="center"/>
    </xf>
    <xf numFmtId="43" fontId="42" fillId="0" borderId="13" xfId="0" applyNumberFormat="1" applyFont="1" applyFill="1" applyBorder="1" applyAlignment="1">
      <alignment horizontal="right" vertical="center" wrapText="1"/>
    </xf>
    <xf numFmtId="43" fontId="42" fillId="0" borderId="13" xfId="0" applyNumberFormat="1" applyFont="1" applyFill="1" applyBorder="1" applyAlignment="1">
      <alignmen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 fontId="0" fillId="0" borderId="36"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0" fillId="0" borderId="13" xfId="0" applyFont="1" applyFill="1" applyBorder="1" applyAlignment="1">
      <alignment horizontal="left" vertical="center" wrapText="1"/>
    </xf>
    <xf numFmtId="0" fontId="42" fillId="0" borderId="23"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4" fillId="24" borderId="37" xfId="0" applyFont="1" applyFill="1" applyBorder="1" applyAlignment="1">
      <alignment horizontal="center" vertical="center" wrapText="1"/>
    </xf>
    <xf numFmtId="0" fontId="25" fillId="0" borderId="0" xfId="0" applyFont="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38" xfId="0"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0" fillId="0" borderId="23"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23" xfId="0" applyFont="1" applyBorder="1" applyAlignment="1">
      <alignment horizontal="center" vertical="center" wrapText="1"/>
    </xf>
    <xf numFmtId="0" fontId="40" fillId="0" borderId="38" xfId="0" applyFont="1" applyBorder="1" applyAlignment="1">
      <alignment horizontal="center" vertical="center" wrapText="1"/>
    </xf>
    <xf numFmtId="0" fontId="0" fillId="0" borderId="38" xfId="0" applyFont="1" applyFill="1" applyBorder="1" applyAlignment="1">
      <alignment horizontal="center" vertical="center" wrapText="1"/>
    </xf>
    <xf numFmtId="0" fontId="40" fillId="0" borderId="13" xfId="0" applyFont="1" applyBorder="1" applyAlignment="1">
      <alignment horizontal="center" vertical="center" wrapText="1"/>
    </xf>
    <xf numFmtId="0" fontId="0" fillId="0" borderId="13" xfId="0" applyFont="1" applyBorder="1" applyAlignment="1">
      <alignment horizontal="justify" vertical="center" wrapText="1"/>
    </xf>
    <xf numFmtId="0" fontId="40" fillId="0" borderId="21" xfId="0" applyFont="1" applyBorder="1" applyAlignment="1">
      <alignment horizontal="center" vertical="center" wrapText="1"/>
    </xf>
    <xf numFmtId="0" fontId="0" fillId="0" borderId="21" xfId="0" applyBorder="1" applyAlignment="1">
      <alignment horizontal="center" vertical="center" wrapText="1"/>
    </xf>
    <xf numFmtId="3" fontId="42" fillId="0" borderId="23" xfId="0" applyNumberFormat="1" applyFont="1" applyBorder="1" applyAlignment="1">
      <alignment horizontal="center" vertical="center" wrapText="1"/>
    </xf>
    <xf numFmtId="3" fontId="42" fillId="0" borderId="21" xfId="0" applyNumberFormat="1" applyFont="1" applyBorder="1" applyAlignment="1">
      <alignment horizontal="center" vertical="center" wrapText="1"/>
    </xf>
    <xf numFmtId="1" fontId="42" fillId="0" borderId="23" xfId="0" applyNumberFormat="1" applyFont="1" applyBorder="1" applyAlignment="1">
      <alignment horizontal="center" vertical="center" wrapText="1"/>
    </xf>
    <xf numFmtId="1" fontId="42" fillId="0" borderId="21" xfId="0" applyNumberFormat="1" applyFont="1" applyBorder="1" applyAlignment="1">
      <alignment horizontal="center" vertical="center" wrapText="1"/>
    </xf>
    <xf numFmtId="0" fontId="42" fillId="0" borderId="13" xfId="0" applyFont="1" applyFill="1" applyBorder="1" applyAlignment="1">
      <alignment horizontal="center" vertical="center" wrapText="1"/>
    </xf>
    <xf numFmtId="0" fontId="0" fillId="0" borderId="21" xfId="0" applyBorder="1" applyAlignment="1">
      <alignment horizontal="left"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3" fontId="40" fillId="0" borderId="13"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0" fillId="0" borderId="13"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2" fillId="0" borderId="23"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0" fillId="0" borderId="13" xfId="0" applyFont="1" applyFill="1" applyBorder="1" applyAlignment="1">
      <alignment horizontal="center" vertical="center" wrapText="1"/>
    </xf>
    <xf numFmtId="0" fontId="22" fillId="0" borderId="41" xfId="0" applyFont="1" applyBorder="1" applyAlignment="1">
      <alignment horizontal="center" vertical="center" wrapText="1"/>
    </xf>
    <xf numFmtId="0" fontId="22" fillId="0" borderId="30" xfId="0" applyFont="1" applyBorder="1" applyAlignment="1">
      <alignment horizontal="center" vertical="center" wrapText="1"/>
    </xf>
    <xf numFmtId="43"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3" xfId="0" applyFont="1" applyBorder="1" applyAlignment="1">
      <alignment horizontal="center" vertical="center" wrapText="1"/>
    </xf>
    <xf numFmtId="0" fontId="22" fillId="24" borderId="41" xfId="0" applyFont="1" applyFill="1" applyBorder="1" applyAlignment="1">
      <alignment horizontal="left" vertical="center" wrapText="1"/>
    </xf>
    <xf numFmtId="0" fontId="22" fillId="24" borderId="30" xfId="0" applyFont="1" applyFill="1" applyBorder="1" applyAlignment="1">
      <alignment horizontal="left" vertical="center" wrapText="1"/>
    </xf>
    <xf numFmtId="0" fontId="22" fillId="24" borderId="44" xfId="0" applyFont="1" applyFill="1" applyBorder="1" applyAlignment="1">
      <alignment horizontal="left" vertical="center" wrapText="1"/>
    </xf>
    <xf numFmtId="0" fontId="18" fillId="27" borderId="45" xfId="0" applyFont="1" applyFill="1" applyBorder="1" applyAlignment="1">
      <alignment horizontal="center" vertical="center" wrapText="1"/>
    </xf>
    <xf numFmtId="0" fontId="18" fillId="27" borderId="46" xfId="0" applyFont="1" applyFill="1" applyBorder="1" applyAlignment="1">
      <alignment horizontal="center" vertical="center" wrapText="1"/>
    </xf>
    <xf numFmtId="0" fontId="18" fillId="27" borderId="36" xfId="0" applyFont="1" applyFill="1" applyBorder="1" applyAlignment="1">
      <alignment horizontal="center" vertical="center" wrapText="1"/>
    </xf>
    <xf numFmtId="0" fontId="0" fillId="0" borderId="13" xfId="0" applyFont="1" applyBorder="1" applyAlignment="1">
      <alignment vertical="center" wrapText="1"/>
    </xf>
    <xf numFmtId="0" fontId="22" fillId="0" borderId="44" xfId="0" applyFont="1" applyBorder="1" applyAlignment="1">
      <alignment horizontal="center" vertical="center" wrapText="1"/>
    </xf>
    <xf numFmtId="0" fontId="22" fillId="24" borderId="30" xfId="0" applyFont="1" applyFill="1" applyBorder="1" applyAlignment="1">
      <alignment horizontal="center" vertical="center" wrapText="1"/>
    </xf>
    <xf numFmtId="0" fontId="22" fillId="24" borderId="44"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0" xfId="0" applyFont="1" applyFill="1" applyAlignment="1">
      <alignment horizontal="center" vertical="center" wrapText="1"/>
    </xf>
    <xf numFmtId="0" fontId="22" fillId="24" borderId="41" xfId="0" applyFont="1" applyFill="1" applyBorder="1" applyAlignment="1">
      <alignment horizontal="center" vertical="center" wrapText="1"/>
    </xf>
    <xf numFmtId="0" fontId="44" fillId="24" borderId="41" xfId="0" applyFont="1" applyFill="1" applyBorder="1" applyAlignment="1">
      <alignment horizontal="center" vertical="center"/>
    </xf>
    <xf numFmtId="0" fontId="44" fillId="24" borderId="30" xfId="0" applyFont="1" applyFill="1" applyBorder="1" applyAlignment="1">
      <alignment horizontal="center" vertical="center"/>
    </xf>
    <xf numFmtId="0" fontId="44" fillId="24" borderId="44" xfId="0" applyFont="1" applyFill="1" applyBorder="1" applyAlignment="1">
      <alignment horizontal="center" vertical="center"/>
    </xf>
    <xf numFmtId="0" fontId="44" fillId="24" borderId="37" xfId="0" applyFont="1" applyFill="1" applyBorder="1" applyAlignment="1">
      <alignment horizontal="center" vertical="center" wrapText="1"/>
    </xf>
    <xf numFmtId="0" fontId="44" fillId="24" borderId="40" xfId="0" applyFont="1" applyFill="1" applyBorder="1" applyAlignment="1">
      <alignment horizontal="center" vertical="center" wrapText="1"/>
    </xf>
    <xf numFmtId="0" fontId="45" fillId="28" borderId="18" xfId="0" applyFont="1" applyFill="1" applyBorder="1" applyAlignment="1">
      <alignment horizontal="center" vertical="center" wrapText="1"/>
    </xf>
    <xf numFmtId="0" fontId="45" fillId="28" borderId="46" xfId="0" applyFont="1" applyFill="1" applyBorder="1" applyAlignment="1">
      <alignment horizontal="center" vertical="center" wrapText="1"/>
    </xf>
    <xf numFmtId="0" fontId="45" fillId="28" borderId="36" xfId="0" applyFont="1" applyFill="1" applyBorder="1" applyAlignment="1">
      <alignment horizontal="center" vertical="center" wrapText="1"/>
    </xf>
    <xf numFmtId="0" fontId="45" fillId="0" borderId="19" xfId="0" applyFont="1" applyBorder="1" applyAlignment="1">
      <alignment horizontal="left" vertical="center" wrapText="1"/>
    </xf>
    <xf numFmtId="0" fontId="45" fillId="0" borderId="21" xfId="0" applyFont="1" applyBorder="1" applyAlignment="1">
      <alignment horizontal="left" vertical="center" wrapText="1"/>
    </xf>
    <xf numFmtId="0" fontId="44" fillId="24" borderId="18" xfId="0" applyFont="1" applyFill="1" applyBorder="1" applyAlignment="1">
      <alignment horizontal="center" vertical="center" wrapText="1"/>
    </xf>
    <xf numFmtId="0" fontId="44" fillId="24" borderId="47" xfId="0" applyFont="1" applyFill="1" applyBorder="1" applyAlignment="1">
      <alignment horizontal="center" vertical="center" wrapText="1"/>
    </xf>
    <xf numFmtId="0" fontId="44" fillId="24" borderId="19" xfId="0" applyFont="1" applyFill="1" applyBorder="1" applyAlignment="1">
      <alignment horizontal="center" vertical="center" wrapText="1"/>
    </xf>
    <xf numFmtId="0" fontId="44" fillId="24" borderId="48" xfId="0" applyFont="1" applyFill="1" applyBorder="1" applyAlignment="1">
      <alignment horizontal="center" vertical="center" wrapText="1"/>
    </xf>
    <xf numFmtId="0" fontId="44" fillId="24" borderId="20" xfId="0" applyFont="1" applyFill="1" applyBorder="1" applyAlignment="1">
      <alignment horizontal="center" vertical="center" wrapText="1"/>
    </xf>
    <xf numFmtId="0" fontId="44" fillId="24" borderId="49" xfId="0" applyFont="1" applyFill="1" applyBorder="1" applyAlignment="1">
      <alignment horizontal="center" vertical="center" wrapText="1"/>
    </xf>
    <xf numFmtId="1" fontId="0" fillId="0" borderId="36"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3" xfId="0" applyFont="1" applyFill="1" applyBorder="1" applyAlignment="1" applyProtection="1">
      <alignment horizontal="justify" vertical="center" wrapText="1"/>
      <protection locked="0"/>
    </xf>
    <xf numFmtId="3" fontId="42" fillId="0" borderId="13" xfId="0" applyNumberFormat="1"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0" fillId="0" borderId="23" xfId="0" applyFont="1" applyBorder="1" applyAlignment="1">
      <alignment horizontal="left" vertical="center" wrapText="1"/>
    </xf>
    <xf numFmtId="1" fontId="0" fillId="0" borderId="45" xfId="0" applyNumberFormat="1" applyFont="1" applyBorder="1" applyAlignment="1">
      <alignment horizontal="center" vertical="center" wrapText="1"/>
    </xf>
    <xf numFmtId="1" fontId="0" fillId="0" borderId="46" xfId="0" applyNumberFormat="1" applyFont="1" applyBorder="1" applyAlignment="1">
      <alignment horizontal="center" vertical="center" wrapText="1"/>
    </xf>
    <xf numFmtId="1" fontId="0" fillId="0" borderId="36" xfId="0" applyNumberFormat="1" applyFont="1" applyBorder="1" applyAlignment="1">
      <alignment horizontal="center" vertical="center" wrapText="1"/>
    </xf>
    <xf numFmtId="10" fontId="0" fillId="0" borderId="13" xfId="0" applyNumberFormat="1" applyFont="1" applyBorder="1" applyAlignment="1">
      <alignment horizontal="center" vertical="center" wrapText="1"/>
    </xf>
    <xf numFmtId="0" fontId="40" fillId="0" borderId="13" xfId="0" applyFont="1" applyFill="1" applyBorder="1" applyAlignment="1">
      <alignment horizontal="left" vertical="center" wrapText="1"/>
    </xf>
    <xf numFmtId="0" fontId="0" fillId="0" borderId="13" xfId="0" applyFont="1" applyBorder="1" applyAlignment="1">
      <alignment horizontal="left" vertical="center" wrapText="1"/>
    </xf>
    <xf numFmtId="1" fontId="0" fillId="0" borderId="45" xfId="0" applyNumberFormat="1" applyFont="1" applyFill="1" applyBorder="1" applyAlignment="1">
      <alignment horizontal="center" vertical="center" wrapText="1"/>
    </xf>
    <xf numFmtId="1" fontId="0" fillId="0" borderId="46" xfId="0" applyNumberFormat="1" applyFont="1" applyFill="1" applyBorder="1" applyAlignment="1">
      <alignment horizontal="center" vertical="center" wrapText="1"/>
    </xf>
    <xf numFmtId="0" fontId="40" fillId="0" borderId="25"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38" xfId="0" applyFont="1" applyBorder="1" applyAlignment="1">
      <alignment horizontal="left" vertical="center" wrapText="1"/>
    </xf>
    <xf numFmtId="0" fontId="40" fillId="0" borderId="23" xfId="0" applyFont="1" applyBorder="1" applyAlignment="1" applyProtection="1">
      <alignment horizontal="center" vertical="center" wrapText="1"/>
      <protection locked="0"/>
    </xf>
    <xf numFmtId="0" fontId="40" fillId="0" borderId="38" xfId="0" applyFont="1" applyBorder="1" applyAlignment="1" applyProtection="1">
      <alignment horizontal="center" vertical="center" wrapText="1"/>
      <protection locked="0"/>
    </xf>
    <xf numFmtId="0" fontId="40" fillId="0" borderId="21" xfId="0" applyFont="1" applyBorder="1" applyAlignment="1" applyProtection="1">
      <alignment horizontal="center" vertical="center" wrapText="1"/>
      <protection locked="0"/>
    </xf>
    <xf numFmtId="0" fontId="0" fillId="26" borderId="23" xfId="0" applyFill="1" applyBorder="1" applyAlignment="1">
      <alignment horizontal="center" vertical="center" wrapText="1"/>
    </xf>
    <xf numFmtId="0" fontId="40" fillId="0" borderId="23" xfId="0" applyFont="1" applyBorder="1" applyAlignment="1">
      <alignment vertical="center" wrapText="1"/>
    </xf>
    <xf numFmtId="0" fontId="40" fillId="0" borderId="38" xfId="0" applyFont="1" applyBorder="1" applyAlignment="1">
      <alignment vertical="center" wrapText="1"/>
    </xf>
    <xf numFmtId="0" fontId="0" fillId="0" borderId="21" xfId="0" applyFont="1" applyBorder="1" applyAlignment="1">
      <alignment vertical="center" wrapText="1"/>
    </xf>
    <xf numFmtId="0" fontId="0" fillId="0" borderId="23" xfId="0" applyFont="1" applyFill="1" applyBorder="1" applyAlignment="1">
      <alignment horizontal="left" vertical="center" wrapText="1"/>
    </xf>
    <xf numFmtId="0" fontId="0" fillId="0" borderId="38" xfId="0" applyFont="1" applyFill="1" applyBorder="1" applyAlignment="1">
      <alignment horizontal="left" vertical="center" wrapText="1"/>
    </xf>
    <xf numFmtId="3" fontId="40" fillId="0" borderId="23" xfId="0" applyNumberFormat="1" applyFont="1" applyBorder="1" applyAlignment="1" applyProtection="1">
      <alignment horizontal="center" vertical="center" wrapText="1"/>
      <protection locked="0"/>
    </xf>
    <xf numFmtId="3" fontId="40" fillId="0" borderId="38" xfId="0" applyNumberFormat="1" applyFont="1" applyBorder="1" applyAlignment="1" applyProtection="1">
      <alignment horizontal="center" vertical="center" wrapText="1"/>
      <protection locked="0"/>
    </xf>
    <xf numFmtId="3" fontId="40" fillId="0" borderId="21" xfId="0" applyNumberFormat="1" applyFont="1" applyBorder="1" applyAlignment="1" applyProtection="1">
      <alignment horizontal="center" vertical="center" wrapText="1"/>
      <protection locked="0"/>
    </xf>
    <xf numFmtId="0" fontId="0" fillId="0" borderId="21" xfId="0" applyFill="1" applyBorder="1" applyAlignment="1">
      <alignment horizontal="center" vertical="center" wrapText="1"/>
    </xf>
    <xf numFmtId="0" fontId="0" fillId="26" borderId="23" xfId="0" applyFill="1" applyBorder="1" applyAlignment="1">
      <alignment horizontal="left" vertical="center" wrapText="1"/>
    </xf>
    <xf numFmtId="0" fontId="0" fillId="26" borderId="38" xfId="0" applyFill="1" applyBorder="1" applyAlignment="1">
      <alignment horizontal="left" vertical="center" wrapText="1"/>
    </xf>
    <xf numFmtId="0" fontId="40" fillId="26" borderId="23" xfId="0" applyFont="1" applyFill="1" applyBorder="1" applyAlignment="1">
      <alignment horizontal="center" vertical="center" wrapText="1"/>
    </xf>
    <xf numFmtId="0" fontId="40" fillId="26" borderId="38" xfId="0" applyFont="1" applyFill="1" applyBorder="1" applyAlignment="1">
      <alignment horizontal="center" vertical="center" wrapText="1"/>
    </xf>
    <xf numFmtId="0" fontId="40" fillId="26" borderId="23" xfId="0" applyFont="1" applyFill="1" applyBorder="1" applyAlignment="1">
      <alignment vertical="center" wrapText="1"/>
    </xf>
    <xf numFmtId="0" fontId="40" fillId="26" borderId="38" xfId="0" applyFont="1" applyFill="1" applyBorder="1" applyAlignment="1">
      <alignment vertical="center" wrapText="1"/>
    </xf>
    <xf numFmtId="0" fontId="0" fillId="0" borderId="21" xfId="0" applyBorder="1" applyAlignment="1">
      <alignment vertical="center" wrapText="1"/>
    </xf>
    <xf numFmtId="0" fontId="0" fillId="26" borderId="21" xfId="0" applyFill="1" applyBorder="1" applyAlignment="1">
      <alignment horizontal="center" vertical="center" wrapText="1"/>
    </xf>
    <xf numFmtId="0" fontId="40" fillId="26" borderId="23" xfId="0" applyFont="1" applyFill="1" applyBorder="1" applyAlignment="1" applyProtection="1">
      <alignment horizontal="center" vertical="center" wrapText="1"/>
      <protection locked="0"/>
    </xf>
    <xf numFmtId="0" fontId="40" fillId="26" borderId="21" xfId="0" applyFont="1" applyFill="1" applyBorder="1" applyAlignment="1" applyProtection="1">
      <alignment horizontal="center" vertical="center" wrapText="1"/>
      <protection locked="0"/>
    </xf>
    <xf numFmtId="0" fontId="40" fillId="26" borderId="23" xfId="0" applyFont="1" applyFill="1" applyBorder="1" applyAlignment="1" applyProtection="1">
      <alignment horizontal="left" vertical="center" wrapText="1"/>
      <protection locked="0"/>
    </xf>
    <xf numFmtId="0" fontId="40" fillId="26" borderId="21" xfId="0" applyFont="1" applyFill="1" applyBorder="1" applyAlignment="1" applyProtection="1">
      <alignment horizontal="left" vertical="center" wrapText="1"/>
      <protection locked="0"/>
    </xf>
    <xf numFmtId="0" fontId="40" fillId="0" borderId="13" xfId="0" applyFont="1" applyBorder="1" applyAlignment="1">
      <alignment horizontal="justify" vertical="center" wrapText="1"/>
    </xf>
    <xf numFmtId="0" fontId="0" fillId="0" borderId="34" xfId="0" applyFont="1" applyBorder="1" applyAlignment="1">
      <alignment horizontal="justify" vertical="center" wrapText="1"/>
    </xf>
    <xf numFmtId="0" fontId="21" fillId="0" borderId="0" xfId="0" applyFont="1" applyBorder="1" applyAlignment="1">
      <alignment horizontal="left" vertical="center" wrapText="1"/>
    </xf>
    <xf numFmtId="0" fontId="45" fillId="29" borderId="45" xfId="0" applyFont="1" applyFill="1" applyBorder="1" applyAlignment="1">
      <alignment horizontal="center" vertical="center" wrapText="1"/>
    </xf>
    <xf numFmtId="0" fontId="45" fillId="29" borderId="46" xfId="0" applyFont="1" applyFill="1" applyBorder="1" applyAlignment="1">
      <alignment horizontal="center" vertical="center" wrapText="1"/>
    </xf>
    <xf numFmtId="0" fontId="45" fillId="29" borderId="47" xfId="0" applyFont="1" applyFill="1" applyBorder="1" applyAlignment="1">
      <alignment horizontal="center" vertical="center" wrapText="1"/>
    </xf>
    <xf numFmtId="0" fontId="40" fillId="0" borderId="13" xfId="0" applyFont="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horizontal="center" vertical="center" wrapText="1"/>
    </xf>
    <xf numFmtId="9" fontId="40" fillId="0" borderId="13" xfId="0" applyNumberFormat="1" applyFont="1" applyBorder="1" applyAlignment="1">
      <alignment horizontal="center" vertical="center" wrapText="1"/>
    </xf>
    <xf numFmtId="43" fontId="0" fillId="0" borderId="29" xfId="0" applyNumberFormat="1" applyFont="1" applyFill="1" applyBorder="1" applyAlignment="1">
      <alignment horizontal="right" vertical="center" wrapText="1"/>
    </xf>
    <xf numFmtId="43" fontId="0" fillId="0" borderId="24" xfId="0" applyNumberFormat="1" applyFont="1" applyFill="1" applyBorder="1" applyAlignment="1">
      <alignment horizontal="right" vertical="center" wrapText="1"/>
    </xf>
    <xf numFmtId="0" fontId="18" fillId="30" borderId="21" xfId="0" applyFont="1" applyFill="1" applyBorder="1" applyAlignment="1">
      <alignment horizontal="right" vertical="center" wrapText="1"/>
    </xf>
    <xf numFmtId="0" fontId="18" fillId="30" borderId="13" xfId="0" applyFont="1" applyFill="1" applyBorder="1" applyAlignment="1">
      <alignment horizontal="right" vertical="center" wrapText="1"/>
    </xf>
    <xf numFmtId="194" fontId="18" fillId="30" borderId="21" xfId="0" applyNumberFormat="1" applyFont="1" applyFill="1" applyBorder="1" applyAlignment="1">
      <alignment horizontal="right" vertical="center" wrapText="1"/>
    </xf>
    <xf numFmtId="194" fontId="18" fillId="30" borderId="13"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24" fillId="0" borderId="23" xfId="0" applyFont="1" applyBorder="1" applyAlignment="1">
      <alignment horizontal="left" vertical="center" wrapText="1"/>
    </xf>
    <xf numFmtId="0" fontId="24" fillId="0" borderId="38" xfId="0" applyFont="1" applyBorder="1" applyAlignment="1">
      <alignment horizontal="left" vertical="center" wrapText="1"/>
    </xf>
    <xf numFmtId="0" fontId="24" fillId="0" borderId="48" xfId="0" applyFont="1" applyBorder="1" applyAlignment="1">
      <alignment horizontal="left" vertical="center" wrapText="1"/>
    </xf>
    <xf numFmtId="44" fontId="18" fillId="30" borderId="13" xfId="0" applyNumberFormat="1"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3"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12" xfId="0" applyFont="1" applyBorder="1" applyAlignment="1">
      <alignment horizontal="left" vertical="center" wrapText="1"/>
    </xf>
    <xf numFmtId="0" fontId="0" fillId="0" borderId="12" xfId="0" applyBorder="1" applyAlignment="1">
      <alignment horizontal="left" vertical="center" wrapText="1"/>
    </xf>
    <xf numFmtId="0" fontId="18" fillId="0" borderId="0" xfId="0" applyFont="1" applyBorder="1" applyAlignment="1">
      <alignment horizontal="left" vertical="center" wrapText="1"/>
    </xf>
    <xf numFmtId="3" fontId="40" fillId="0" borderId="13" xfId="0" applyNumberFormat="1" applyFont="1" applyFill="1" applyBorder="1" applyAlignment="1">
      <alignment horizontal="center" vertical="center" wrapText="1"/>
    </xf>
    <xf numFmtId="0" fontId="0" fillId="26" borderId="23" xfId="0" applyFill="1" applyBorder="1" applyAlignment="1">
      <alignment vertical="center" wrapText="1"/>
    </xf>
    <xf numFmtId="0" fontId="0" fillId="26" borderId="21" xfId="0" applyFill="1" applyBorder="1" applyAlignment="1">
      <alignment vertical="center" wrapText="1"/>
    </xf>
    <xf numFmtId="0" fontId="0" fillId="0" borderId="23" xfId="0" applyFont="1" applyFill="1" applyBorder="1" applyAlignment="1">
      <alignment vertical="center" wrapText="1"/>
    </xf>
    <xf numFmtId="0" fontId="0" fillId="0" borderId="38" xfId="0" applyFont="1" applyFill="1" applyBorder="1" applyAlignment="1">
      <alignment vertical="center" wrapText="1"/>
    </xf>
    <xf numFmtId="0" fontId="0" fillId="0" borderId="21" xfId="0" applyFont="1" applyFill="1" applyBorder="1" applyAlignment="1">
      <alignment vertical="center" wrapText="1"/>
    </xf>
    <xf numFmtId="1" fontId="0" fillId="0" borderId="50" xfId="0" applyNumberFormat="1" applyFont="1" applyBorder="1" applyAlignment="1">
      <alignment horizontal="center" vertical="center" wrapText="1"/>
    </xf>
    <xf numFmtId="1" fontId="0" fillId="0" borderId="51" xfId="0" applyNumberFormat="1" applyFont="1" applyBorder="1" applyAlignment="1">
      <alignment horizontal="center" vertical="center" wrapText="1"/>
    </xf>
    <xf numFmtId="0" fontId="40" fillId="0" borderId="13" xfId="0" applyFont="1" applyFill="1" applyBorder="1" applyAlignment="1" applyProtection="1">
      <alignment horizontal="center" vertical="center" wrapText="1"/>
      <protection locked="0"/>
    </xf>
    <xf numFmtId="0" fontId="0" fillId="0" borderId="52" xfId="0" applyFont="1" applyBorder="1" applyAlignment="1">
      <alignment horizontal="center" vertical="center" wrapText="1"/>
    </xf>
    <xf numFmtId="1" fontId="40" fillId="0" borderId="53" xfId="0" applyNumberFormat="1" applyFont="1" applyBorder="1" applyAlignment="1">
      <alignment horizontal="center" vertical="center" wrapText="1"/>
    </xf>
    <xf numFmtId="1" fontId="40" fillId="0" borderId="25" xfId="0" applyNumberFormat="1" applyFont="1" applyBorder="1" applyAlignment="1">
      <alignment horizontal="center" vertical="center" wrapText="1"/>
    </xf>
    <xf numFmtId="0" fontId="0" fillId="26" borderId="25" xfId="0" applyFill="1" applyBorder="1" applyAlignment="1">
      <alignment horizontal="center" vertical="center" wrapText="1"/>
    </xf>
    <xf numFmtId="1" fontId="42" fillId="0" borderId="25" xfId="0" applyNumberFormat="1" applyFont="1" applyFill="1" applyBorder="1" applyAlignment="1">
      <alignment horizontal="center" vertical="center" wrapText="1"/>
    </xf>
    <xf numFmtId="0" fontId="0" fillId="0" borderId="25" xfId="0" applyFont="1" applyBorder="1" applyAlignment="1">
      <alignment horizontal="center" vertical="center" wrapText="1"/>
    </xf>
    <xf numFmtId="9" fontId="0" fillId="0" borderId="25" xfId="0" applyNumberFormat="1" applyBorder="1" applyAlignment="1">
      <alignment horizontal="center" vertical="center" wrapText="1"/>
    </xf>
    <xf numFmtId="3" fontId="42" fillId="0" borderId="29" xfId="0" applyNumberFormat="1" applyFont="1" applyBorder="1" applyAlignment="1">
      <alignment horizontal="center" vertical="center" wrapText="1"/>
    </xf>
    <xf numFmtId="3" fontId="42" fillId="0" borderId="24" xfId="0" applyNumberFormat="1" applyFont="1" applyBorder="1" applyAlignment="1">
      <alignment horizontal="center" vertical="center" wrapText="1"/>
    </xf>
    <xf numFmtId="1" fontId="0" fillId="0" borderId="25"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3" fontId="40" fillId="0" borderId="25" xfId="0" applyNumberFormat="1" applyFont="1" applyBorder="1" applyAlignment="1">
      <alignment horizontal="center" vertical="center" wrapText="1"/>
    </xf>
    <xf numFmtId="1" fontId="40" fillId="0" borderId="25" xfId="0" applyNumberFormat="1" applyFont="1" applyFill="1" applyBorder="1" applyAlignment="1">
      <alignment horizontal="center" vertical="center" wrapText="1"/>
    </xf>
    <xf numFmtId="1" fontId="40" fillId="0" borderId="29" xfId="0" applyNumberFormat="1" applyFont="1" applyBorder="1" applyAlignment="1">
      <alignment horizontal="center" vertical="center" wrapText="1"/>
    </xf>
    <xf numFmtId="1" fontId="40" fillId="0" borderId="40" xfId="0" applyNumberFormat="1" applyFont="1" applyBorder="1" applyAlignment="1">
      <alignment horizontal="center" vertical="center" wrapText="1"/>
    </xf>
    <xf numFmtId="1" fontId="40" fillId="0" borderId="24" xfId="0" applyNumberFormat="1" applyFont="1" applyBorder="1" applyAlignment="1">
      <alignment horizontal="center" vertical="center" wrapText="1"/>
    </xf>
    <xf numFmtId="0" fontId="0" fillId="26" borderId="29" xfId="0" applyFill="1" applyBorder="1" applyAlignment="1">
      <alignment horizontal="center" vertical="center" wrapText="1"/>
    </xf>
    <xf numFmtId="0" fontId="0" fillId="26"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4" xfId="0" applyFill="1" applyBorder="1" applyAlignment="1">
      <alignment horizontal="center" vertical="center" wrapText="1"/>
    </xf>
    <xf numFmtId="1" fontId="41" fillId="0" borderId="25" xfId="0" applyNumberFormat="1" applyFont="1" applyFill="1" applyBorder="1" applyAlignment="1">
      <alignment horizontal="center" vertical="center" wrapText="1"/>
    </xf>
    <xf numFmtId="1" fontId="42" fillId="0" borderId="25" xfId="0" applyNumberFormat="1" applyFont="1" applyFill="1" applyBorder="1" applyAlignment="1">
      <alignment horizontal="center" vertical="center" wrapText="1"/>
    </xf>
    <xf numFmtId="1" fontId="42" fillId="0" borderId="25" xfId="0" applyNumberFormat="1" applyFont="1" applyBorder="1" applyAlignment="1">
      <alignment horizontal="center" vertical="center" wrapText="1"/>
    </xf>
    <xf numFmtId="9" fontId="40" fillId="0" borderId="25" xfId="0" applyNumberFormat="1" applyFont="1" applyBorder="1" applyAlignment="1">
      <alignment horizontal="center" vertical="center" wrapText="1"/>
    </xf>
    <xf numFmtId="0" fontId="0" fillId="0" borderId="26" xfId="0" applyFont="1" applyBorder="1" applyAlignment="1">
      <alignment horizontal="center" vertical="center" wrapText="1"/>
    </xf>
    <xf numFmtId="44" fontId="18" fillId="30" borderId="21" xfId="0" applyNumberFormat="1" applyFont="1" applyFill="1" applyBorder="1" applyAlignment="1">
      <alignment horizontal="center" vertical="center" wrapText="1"/>
    </xf>
    <xf numFmtId="0" fontId="0" fillId="26" borderId="35"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39" xfId="0" applyFont="1" applyFill="1" applyBorder="1" applyAlignment="1">
      <alignment horizontal="center" vertical="center" wrapText="1"/>
    </xf>
    <xf numFmtId="0" fontId="0" fillId="26" borderId="55" xfId="0" applyFont="1" applyFill="1" applyBorder="1" applyAlignment="1">
      <alignment horizontal="center" vertical="center" wrapText="1"/>
    </xf>
    <xf numFmtId="43" fontId="0" fillId="0" borderId="54" xfId="0" applyNumberFormat="1" applyFont="1" applyFill="1" applyBorder="1" applyAlignment="1">
      <alignment horizontal="center" vertical="center" wrapText="1"/>
    </xf>
    <xf numFmtId="43" fontId="0" fillId="0" borderId="39" xfId="0" applyNumberFormat="1" applyFont="1" applyFill="1" applyBorder="1" applyAlignment="1">
      <alignment horizontal="center" vertical="center" wrapText="1"/>
    </xf>
    <xf numFmtId="43" fontId="0" fillId="0" borderId="55" xfId="0" applyNumberFormat="1" applyFont="1" applyFill="1" applyBorder="1" applyAlignment="1">
      <alignment horizontal="center" vertical="center" wrapText="1"/>
    </xf>
    <xf numFmtId="43" fontId="0" fillId="0" borderId="35" xfId="0" applyNumberFormat="1" applyFont="1" applyFill="1" applyBorder="1" applyAlignment="1">
      <alignment horizontal="center" vertical="center" wrapText="1"/>
    </xf>
    <xf numFmtId="1" fontId="0" fillId="0" borderId="50" xfId="0" applyNumberFormat="1" applyFont="1" applyBorder="1" applyAlignment="1">
      <alignment horizontal="left"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5" xfId="0" applyFont="1" applyFill="1" applyBorder="1" applyAlignment="1">
      <alignment horizontal="center" vertical="center" wrapText="1"/>
    </xf>
    <xf numFmtId="0" fontId="0" fillId="0" borderId="35" xfId="0" applyFont="1" applyBorder="1" applyAlignment="1">
      <alignment vertical="center" wrapText="1"/>
    </xf>
    <xf numFmtId="180" fontId="0" fillId="0" borderId="0" xfId="0" applyNumberFormat="1" applyFont="1" applyBorder="1" applyAlignment="1">
      <alignment horizontal="right" vertical="center" wrapText="1"/>
    </xf>
    <xf numFmtId="0" fontId="0" fillId="0" borderId="0" xfId="0" applyFont="1" applyFill="1" applyBorder="1" applyAlignment="1">
      <alignment horizontal="justify" vertical="center"/>
    </xf>
    <xf numFmtId="0" fontId="40" fillId="0" borderId="0" xfId="0" applyFont="1" applyFill="1" applyBorder="1" applyAlignment="1">
      <alignment horizontal="justify" vertical="center"/>
    </xf>
    <xf numFmtId="0" fontId="0" fillId="0" borderId="35" xfId="0" applyFont="1" applyFill="1" applyBorder="1" applyAlignment="1">
      <alignment horizontal="center" vertical="center" wrapText="1"/>
    </xf>
    <xf numFmtId="0" fontId="0" fillId="26" borderId="13" xfId="0" applyFont="1" applyFill="1" applyBorder="1" applyAlignment="1">
      <alignment horizontal="center" vertical="center"/>
    </xf>
    <xf numFmtId="0" fontId="0" fillId="0" borderId="38"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pplyProtection="1">
      <alignment horizontal="justify" vertical="center" wrapText="1"/>
      <protection locked="0"/>
    </xf>
    <xf numFmtId="0" fontId="0" fillId="0" borderId="21" xfId="0" applyNumberFormat="1" applyFont="1" applyFill="1" applyBorder="1" applyAlignment="1">
      <alignment horizontal="left" vertical="center" wrapText="1"/>
    </xf>
    <xf numFmtId="0" fontId="0" fillId="31" borderId="35" xfId="0" applyFont="1" applyFill="1" applyBorder="1" applyAlignment="1">
      <alignment horizontal="center" vertical="center" wrapText="1"/>
    </xf>
    <xf numFmtId="1" fontId="0" fillId="26" borderId="45" xfId="0" applyNumberFormat="1" applyFont="1" applyFill="1" applyBorder="1" applyAlignment="1">
      <alignment horizontal="center" vertical="center" wrapText="1"/>
    </xf>
    <xf numFmtId="0" fontId="0" fillId="26" borderId="23" xfId="0" applyFont="1" applyFill="1" applyBorder="1" applyAlignment="1">
      <alignment horizontal="left" vertical="center" wrapText="1"/>
    </xf>
    <xf numFmtId="0" fontId="0" fillId="26" borderId="35" xfId="0" applyFont="1" applyFill="1" applyBorder="1" applyAlignment="1">
      <alignment vertical="center" wrapText="1"/>
    </xf>
    <xf numFmtId="1" fontId="0" fillId="26" borderId="46" xfId="0" applyNumberFormat="1" applyFont="1" applyFill="1" applyBorder="1" applyAlignment="1">
      <alignment horizontal="center" vertical="center" wrapText="1"/>
    </xf>
    <xf numFmtId="0" fontId="0" fillId="26" borderId="38" xfId="0" applyFont="1" applyFill="1" applyBorder="1" applyAlignment="1">
      <alignment horizontal="left" vertical="center" wrapText="1"/>
    </xf>
    <xf numFmtId="1" fontId="0" fillId="26" borderId="36"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 fontId="0" fillId="0" borderId="50" xfId="0" applyNumberFormat="1" applyFont="1" applyFill="1" applyBorder="1" applyAlignment="1">
      <alignment horizontal="center" vertical="center" wrapText="1"/>
    </xf>
    <xf numFmtId="4" fontId="0" fillId="0" borderId="13" xfId="0" applyNumberFormat="1" applyFont="1" applyBorder="1" applyAlignment="1">
      <alignment horizontal="left" vertical="center" wrapText="1"/>
    </xf>
    <xf numFmtId="0" fontId="0" fillId="0" borderId="48" xfId="0" applyFont="1" applyBorder="1" applyAlignment="1">
      <alignment horizontal="left" vertical="center" wrapText="1"/>
    </xf>
    <xf numFmtId="0" fontId="22" fillId="24" borderId="56" xfId="0" applyFont="1" applyFill="1" applyBorder="1" applyAlignment="1">
      <alignment horizontal="center" vertical="center" wrapText="1"/>
    </xf>
    <xf numFmtId="0" fontId="22" fillId="24" borderId="57"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0" fillId="0" borderId="21" xfId="0" applyFont="1" applyBorder="1" applyAlignment="1">
      <alignment horizontal="left" vertical="center" wrapText="1"/>
    </xf>
    <xf numFmtId="0" fontId="0" fillId="26" borderId="55" xfId="0" applyFont="1" applyFill="1" applyBorder="1" applyAlignment="1">
      <alignment horizontal="center" vertical="center" wrapText="1"/>
    </xf>
    <xf numFmtId="0" fontId="0" fillId="0" borderId="0" xfId="0" applyFont="1" applyAlignment="1">
      <alignment horizontal="center" vertical="center"/>
    </xf>
    <xf numFmtId="0" fontId="0" fillId="0" borderId="13" xfId="0" applyFont="1" applyBorder="1" applyAlignment="1" quotePrefix="1">
      <alignment horizontal="center" wrapText="1"/>
    </xf>
    <xf numFmtId="0" fontId="0" fillId="0" borderId="13" xfId="0" applyFont="1" applyFill="1" applyBorder="1" applyAlignment="1" quotePrefix="1">
      <alignment horizontal="center" wrapText="1"/>
    </xf>
    <xf numFmtId="0" fontId="0" fillId="0" borderId="48"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85725</xdr:rowOff>
    </xdr:from>
    <xdr:to>
      <xdr:col>1</xdr:col>
      <xdr:colOff>552450</xdr:colOff>
      <xdr:row>3</xdr:row>
      <xdr:rowOff>200025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085850" y="85725"/>
          <a:ext cx="10477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2"/>
  <sheetViews>
    <sheetView tabSelected="1" zoomScale="40" zoomScaleNormal="40" zoomScalePageLayoutView="0" workbookViewId="0" topLeftCell="D1">
      <selection activeCell="S11" sqref="S11"/>
    </sheetView>
  </sheetViews>
  <sheetFormatPr defaultColWidth="11.421875" defaultRowHeight="12.75"/>
  <cols>
    <col min="1" max="1" width="23.7109375" style="6" customWidth="1"/>
    <col min="2" max="2" width="20.28125" style="6" customWidth="1"/>
    <col min="3" max="3" width="19.421875" style="6" customWidth="1"/>
    <col min="4" max="4" width="36.00390625" style="6" customWidth="1"/>
    <col min="5" max="5" width="12.7109375" style="6" customWidth="1"/>
    <col min="6" max="6" width="15.7109375" style="6" customWidth="1"/>
    <col min="7" max="8" width="31.7109375" style="6" customWidth="1"/>
    <col min="9" max="9" width="29.7109375" style="6" customWidth="1"/>
    <col min="10" max="10" width="12.7109375" style="6" customWidth="1"/>
    <col min="11" max="11" width="15.7109375" style="6" customWidth="1"/>
    <col min="12" max="12" width="16.28125" style="6" customWidth="1"/>
    <col min="13" max="13" width="20.28125" style="6" customWidth="1"/>
    <col min="14" max="14" width="25.28125" style="8" customWidth="1"/>
    <col min="15" max="15" width="67.7109375" style="8" customWidth="1"/>
    <col min="16" max="16" width="17.421875" style="8" customWidth="1"/>
    <col min="17" max="17" width="18.28125" style="8" customWidth="1"/>
    <col min="18" max="18" width="23.7109375" style="8" customWidth="1"/>
    <col min="19" max="19" width="36.421875" style="8" customWidth="1"/>
    <col min="20" max="20" width="17.00390625" style="8" customWidth="1"/>
    <col min="21" max="21" width="27.421875" style="16" customWidth="1"/>
    <col min="22" max="22" width="25.28125" style="6" customWidth="1"/>
    <col min="23" max="23" width="14.7109375" style="2" bestFit="1" customWidth="1"/>
    <col min="24" max="24" width="37.00390625" style="2" customWidth="1"/>
    <col min="25" max="16384" width="11.421875" style="2" customWidth="1"/>
  </cols>
  <sheetData>
    <row r="1" spans="1:22" ht="22.5" customHeight="1">
      <c r="A1" s="186"/>
      <c r="B1" s="187"/>
      <c r="C1" s="192" t="s">
        <v>257</v>
      </c>
      <c r="D1" s="193"/>
      <c r="E1" s="193"/>
      <c r="F1" s="193"/>
      <c r="G1" s="193"/>
      <c r="H1" s="193"/>
      <c r="I1" s="193"/>
      <c r="J1" s="193"/>
      <c r="K1" s="193"/>
      <c r="L1" s="193"/>
      <c r="M1" s="193"/>
      <c r="N1" s="193"/>
      <c r="O1" s="193"/>
      <c r="P1" s="193"/>
      <c r="Q1" s="193"/>
      <c r="R1" s="193"/>
      <c r="S1" s="193"/>
      <c r="T1" s="193"/>
      <c r="U1" s="194"/>
      <c r="V1" s="109" t="s">
        <v>258</v>
      </c>
    </row>
    <row r="2" spans="1:22" ht="25.5" customHeight="1">
      <c r="A2" s="188"/>
      <c r="B2" s="189"/>
      <c r="C2" s="41"/>
      <c r="D2" s="42"/>
      <c r="E2" s="42"/>
      <c r="F2" s="42"/>
      <c r="G2" s="42"/>
      <c r="H2" s="42"/>
      <c r="I2" s="42"/>
      <c r="J2" s="42"/>
      <c r="K2" s="42"/>
      <c r="L2" s="42"/>
      <c r="M2" s="119"/>
      <c r="N2" s="42"/>
      <c r="O2" s="42"/>
      <c r="P2" s="42"/>
      <c r="Q2" s="42"/>
      <c r="R2" s="42"/>
      <c r="S2" s="144"/>
      <c r="T2" s="144"/>
      <c r="U2" s="43"/>
      <c r="V2" s="110" t="s">
        <v>259</v>
      </c>
    </row>
    <row r="3" spans="1:22" ht="20.25" customHeight="1">
      <c r="A3" s="188"/>
      <c r="B3" s="189"/>
      <c r="C3" s="195" t="s">
        <v>2</v>
      </c>
      <c r="D3" s="196"/>
      <c r="E3" s="196"/>
      <c r="F3" s="196"/>
      <c r="G3" s="196"/>
      <c r="H3" s="196"/>
      <c r="I3" s="196"/>
      <c r="J3" s="196"/>
      <c r="K3" s="196"/>
      <c r="L3" s="196"/>
      <c r="M3" s="196"/>
      <c r="N3" s="196"/>
      <c r="O3" s="196"/>
      <c r="P3" s="196"/>
      <c r="Q3" s="196"/>
      <c r="R3" s="196"/>
      <c r="S3" s="196"/>
      <c r="T3" s="196"/>
      <c r="U3" s="197"/>
      <c r="V3" s="110" t="s">
        <v>261</v>
      </c>
    </row>
    <row r="4" spans="1:22" ht="27.75" customHeight="1" thickBot="1">
      <c r="A4" s="190"/>
      <c r="B4" s="191"/>
      <c r="C4" s="198" t="s">
        <v>92</v>
      </c>
      <c r="D4" s="199"/>
      <c r="E4" s="199"/>
      <c r="F4" s="199"/>
      <c r="G4" s="199"/>
      <c r="H4" s="199"/>
      <c r="I4" s="199"/>
      <c r="J4" s="199"/>
      <c r="K4" s="199"/>
      <c r="L4" s="199"/>
      <c r="M4" s="199"/>
      <c r="N4" s="199"/>
      <c r="O4" s="199"/>
      <c r="P4" s="199"/>
      <c r="Q4" s="199"/>
      <c r="R4" s="199"/>
      <c r="S4" s="199"/>
      <c r="T4" s="199"/>
      <c r="U4" s="200"/>
      <c r="V4" s="111" t="s">
        <v>4</v>
      </c>
    </row>
    <row r="5" spans="1:22" ht="19.5" customHeight="1" thickBot="1">
      <c r="A5" s="29"/>
      <c r="B5" s="30"/>
      <c r="C5" s="30"/>
      <c r="D5" s="30"/>
      <c r="E5" s="30"/>
      <c r="F5" s="30"/>
      <c r="G5" s="30"/>
      <c r="H5" s="30"/>
      <c r="I5" s="30"/>
      <c r="J5" s="30"/>
      <c r="K5" s="31"/>
      <c r="L5" s="32"/>
      <c r="M5" s="34"/>
      <c r="N5" s="32"/>
      <c r="O5" s="32"/>
      <c r="P5" s="32"/>
      <c r="Q5" s="32"/>
      <c r="R5" s="32"/>
      <c r="S5" s="32"/>
      <c r="T5" s="32"/>
      <c r="U5" s="33"/>
      <c r="V5" s="35"/>
    </row>
    <row r="6" spans="1:22" ht="24" customHeight="1" thickBot="1">
      <c r="A6" s="201" t="s">
        <v>90</v>
      </c>
      <c r="B6" s="202"/>
      <c r="C6" s="202"/>
      <c r="D6" s="202"/>
      <c r="E6" s="202"/>
      <c r="F6" s="202"/>
      <c r="G6" s="202"/>
      <c r="H6" s="202"/>
      <c r="I6" s="202"/>
      <c r="J6" s="202"/>
      <c r="K6" s="203"/>
      <c r="L6" s="209" t="s">
        <v>78</v>
      </c>
      <c r="M6" s="209"/>
      <c r="N6" s="209"/>
      <c r="O6" s="209"/>
      <c r="P6" s="209"/>
      <c r="Q6" s="209"/>
      <c r="R6" s="209"/>
      <c r="S6" s="209"/>
      <c r="T6" s="209"/>
      <c r="U6" s="209"/>
      <c r="V6" s="210"/>
    </row>
    <row r="7" spans="1:22" s="3" customFormat="1" ht="25.5" customHeight="1" thickBot="1">
      <c r="A7" s="211"/>
      <c r="B7" s="212"/>
      <c r="C7" s="212"/>
      <c r="D7" s="212"/>
      <c r="E7" s="212"/>
      <c r="F7" s="212"/>
      <c r="G7" s="212"/>
      <c r="H7" s="89"/>
      <c r="I7" s="34"/>
      <c r="J7" s="34"/>
      <c r="K7" s="35"/>
      <c r="L7" s="34"/>
      <c r="M7" s="34"/>
      <c r="N7" s="34"/>
      <c r="O7" s="34"/>
      <c r="P7" s="34"/>
      <c r="Q7" s="34"/>
      <c r="R7" s="34"/>
      <c r="S7" s="34"/>
      <c r="T7" s="34"/>
      <c r="U7" s="36"/>
      <c r="V7" s="35"/>
    </row>
    <row r="8" spans="1:22" s="3" customFormat="1" ht="24.75" customHeight="1" thickBot="1">
      <c r="A8" s="213" t="s">
        <v>91</v>
      </c>
      <c r="B8" s="209"/>
      <c r="C8" s="209"/>
      <c r="D8" s="209"/>
      <c r="E8" s="209"/>
      <c r="F8" s="209"/>
      <c r="G8" s="209"/>
      <c r="H8" s="209"/>
      <c r="I8" s="209"/>
      <c r="J8" s="209"/>
      <c r="K8" s="210"/>
      <c r="L8" s="184" t="s">
        <v>12</v>
      </c>
      <c r="M8" s="184"/>
      <c r="N8" s="208"/>
      <c r="O8" s="183" t="s">
        <v>25</v>
      </c>
      <c r="P8" s="184"/>
      <c r="Q8" s="208"/>
      <c r="R8" s="108"/>
      <c r="S8" s="183" t="s">
        <v>250</v>
      </c>
      <c r="T8" s="184"/>
      <c r="U8" s="184"/>
      <c r="V8" s="37" t="s">
        <v>13</v>
      </c>
    </row>
    <row r="9" spans="1:22" s="4" customFormat="1" ht="24" customHeight="1" thickBot="1">
      <c r="A9" s="224" t="s">
        <v>14</v>
      </c>
      <c r="B9" s="226" t="s">
        <v>15</v>
      </c>
      <c r="C9" s="217" t="s">
        <v>16</v>
      </c>
      <c r="D9" s="214" t="s">
        <v>17</v>
      </c>
      <c r="E9" s="215"/>
      <c r="F9" s="216"/>
      <c r="G9" s="228" t="s">
        <v>18</v>
      </c>
      <c r="H9" s="228" t="s">
        <v>19</v>
      </c>
      <c r="I9" s="214" t="s">
        <v>202</v>
      </c>
      <c r="J9" s="215"/>
      <c r="K9" s="216"/>
      <c r="L9" s="38">
        <v>1</v>
      </c>
      <c r="M9" s="39">
        <v>2</v>
      </c>
      <c r="N9" s="39">
        <v>3</v>
      </c>
      <c r="O9" s="40">
        <v>4</v>
      </c>
      <c r="P9" s="38">
        <v>5</v>
      </c>
      <c r="Q9" s="39">
        <v>6</v>
      </c>
      <c r="R9" s="40">
        <v>7</v>
      </c>
      <c r="S9" s="40">
        <v>8</v>
      </c>
      <c r="T9" s="38">
        <v>9</v>
      </c>
      <c r="U9" s="39">
        <v>10</v>
      </c>
      <c r="V9" s="38">
        <v>11</v>
      </c>
    </row>
    <row r="10" spans="1:22" s="112" customFormat="1" ht="153.75" customHeight="1" thickBot="1">
      <c r="A10" s="225"/>
      <c r="B10" s="227"/>
      <c r="C10" s="218"/>
      <c r="D10" s="107" t="s">
        <v>20</v>
      </c>
      <c r="E10" s="107" t="s">
        <v>21</v>
      </c>
      <c r="F10" s="107" t="s">
        <v>22</v>
      </c>
      <c r="G10" s="229"/>
      <c r="H10" s="229"/>
      <c r="I10" s="107" t="s">
        <v>20</v>
      </c>
      <c r="J10" s="107" t="s">
        <v>23</v>
      </c>
      <c r="K10" s="143" t="s">
        <v>24</v>
      </c>
      <c r="L10" s="377" t="s">
        <v>3</v>
      </c>
      <c r="M10" s="378" t="s">
        <v>5</v>
      </c>
      <c r="N10" s="378" t="s">
        <v>6</v>
      </c>
      <c r="O10" s="378" t="s">
        <v>28</v>
      </c>
      <c r="P10" s="378" t="s">
        <v>27</v>
      </c>
      <c r="Q10" s="378" t="s">
        <v>26</v>
      </c>
      <c r="R10" s="378" t="s">
        <v>249</v>
      </c>
      <c r="S10" s="378" t="s">
        <v>7</v>
      </c>
      <c r="T10" s="378" t="s">
        <v>1</v>
      </c>
      <c r="U10" s="378" t="s">
        <v>230</v>
      </c>
      <c r="V10" s="379" t="s">
        <v>0</v>
      </c>
    </row>
    <row r="11" spans="1:22" s="1" customFormat="1" ht="90" customHeight="1">
      <c r="A11" s="219" t="s">
        <v>79</v>
      </c>
      <c r="B11" s="222" t="s">
        <v>29</v>
      </c>
      <c r="C11" s="55" t="s">
        <v>30</v>
      </c>
      <c r="D11" s="56" t="s">
        <v>31</v>
      </c>
      <c r="E11" s="57">
        <v>1</v>
      </c>
      <c r="F11" s="57">
        <v>4</v>
      </c>
      <c r="G11" s="58" t="s">
        <v>32</v>
      </c>
      <c r="H11" s="58" t="s">
        <v>33</v>
      </c>
      <c r="I11" s="59" t="s">
        <v>34</v>
      </c>
      <c r="J11" s="60">
        <v>1</v>
      </c>
      <c r="K11" s="316">
        <v>4</v>
      </c>
      <c r="L11" s="245">
        <v>2020630010111</v>
      </c>
      <c r="M11" s="257" t="s">
        <v>49</v>
      </c>
      <c r="N11" s="257" t="s">
        <v>84</v>
      </c>
      <c r="O11" s="61" t="s">
        <v>150</v>
      </c>
      <c r="P11" s="53">
        <v>1</v>
      </c>
      <c r="Q11" s="53">
        <v>1</v>
      </c>
      <c r="R11" s="380" t="s">
        <v>33</v>
      </c>
      <c r="S11" s="53" t="s">
        <v>96</v>
      </c>
      <c r="T11" s="53" t="s">
        <v>54</v>
      </c>
      <c r="U11" s="69">
        <v>20000000</v>
      </c>
      <c r="V11" s="381" t="s">
        <v>263</v>
      </c>
    </row>
    <row r="12" spans="1:22" s="1" customFormat="1" ht="55.5" customHeight="1">
      <c r="A12" s="220"/>
      <c r="B12" s="223"/>
      <c r="C12" s="87" t="s">
        <v>94</v>
      </c>
      <c r="D12" s="87" t="s">
        <v>31</v>
      </c>
      <c r="E12" s="86">
        <v>1</v>
      </c>
      <c r="F12" s="86">
        <v>4</v>
      </c>
      <c r="G12" s="88" t="s">
        <v>32</v>
      </c>
      <c r="H12" s="88" t="s">
        <v>93</v>
      </c>
      <c r="I12" s="85" t="s">
        <v>95</v>
      </c>
      <c r="J12" s="84">
        <v>1</v>
      </c>
      <c r="K12" s="317">
        <v>4</v>
      </c>
      <c r="L12" s="230"/>
      <c r="M12" s="231"/>
      <c r="N12" s="231"/>
      <c r="O12" s="23" t="s">
        <v>239</v>
      </c>
      <c r="P12" s="22">
        <v>0</v>
      </c>
      <c r="Q12" s="22">
        <v>1</v>
      </c>
      <c r="R12" s="80" t="s">
        <v>93</v>
      </c>
      <c r="S12" s="22" t="s">
        <v>97</v>
      </c>
      <c r="T12" s="22" t="s">
        <v>54</v>
      </c>
      <c r="U12" s="70">
        <v>80000000</v>
      </c>
      <c r="V12" s="342" t="s">
        <v>263</v>
      </c>
    </row>
    <row r="13" spans="1:22" s="47" customFormat="1" ht="86.25" customHeight="1">
      <c r="A13" s="221"/>
      <c r="B13" s="51" t="s">
        <v>62</v>
      </c>
      <c r="C13" s="83" t="s">
        <v>186</v>
      </c>
      <c r="D13" s="48" t="s">
        <v>64</v>
      </c>
      <c r="E13" s="46">
        <v>0</v>
      </c>
      <c r="F13" s="46">
        <v>1</v>
      </c>
      <c r="G13" s="49" t="s">
        <v>207</v>
      </c>
      <c r="H13" s="50" t="s">
        <v>123</v>
      </c>
      <c r="I13" s="45" t="s">
        <v>95</v>
      </c>
      <c r="J13" s="46">
        <v>0</v>
      </c>
      <c r="K13" s="318">
        <v>1</v>
      </c>
      <c r="L13" s="138">
        <v>2020630010104</v>
      </c>
      <c r="M13" s="23" t="s">
        <v>122</v>
      </c>
      <c r="N13" s="24" t="s">
        <v>131</v>
      </c>
      <c r="O13" s="127" t="s">
        <v>277</v>
      </c>
      <c r="P13" s="361">
        <v>0</v>
      </c>
      <c r="Q13" s="361">
        <v>1</v>
      </c>
      <c r="R13" s="90" t="s">
        <v>251</v>
      </c>
      <c r="S13" s="101" t="s">
        <v>278</v>
      </c>
      <c r="T13" s="101" t="s">
        <v>54</v>
      </c>
      <c r="U13" s="70">
        <v>320000000</v>
      </c>
      <c r="V13" s="342" t="s">
        <v>263</v>
      </c>
    </row>
    <row r="14" spans="1:22" s="1" customFormat="1" ht="29.25" customHeight="1">
      <c r="A14" s="204" t="s">
        <v>57</v>
      </c>
      <c r="B14" s="149" t="s">
        <v>59</v>
      </c>
      <c r="C14" s="149" t="s">
        <v>60</v>
      </c>
      <c r="D14" s="176" t="s">
        <v>35</v>
      </c>
      <c r="E14" s="182">
        <v>1</v>
      </c>
      <c r="F14" s="182">
        <v>1</v>
      </c>
      <c r="G14" s="162" t="s">
        <v>61</v>
      </c>
      <c r="H14" s="162" t="s">
        <v>36</v>
      </c>
      <c r="I14" s="232" t="s">
        <v>36</v>
      </c>
      <c r="J14" s="233">
        <v>1</v>
      </c>
      <c r="K14" s="319">
        <v>1</v>
      </c>
      <c r="L14" s="238">
        <v>2020630010006</v>
      </c>
      <c r="M14" s="145" t="s">
        <v>58</v>
      </c>
      <c r="N14" s="149" t="s">
        <v>87</v>
      </c>
      <c r="O14" s="242" t="s">
        <v>151</v>
      </c>
      <c r="P14" s="175">
        <v>12</v>
      </c>
      <c r="Q14" s="175">
        <v>12</v>
      </c>
      <c r="R14" s="237" t="s">
        <v>36</v>
      </c>
      <c r="S14" s="21" t="s">
        <v>98</v>
      </c>
      <c r="T14" s="21" t="s">
        <v>51</v>
      </c>
      <c r="U14" s="99">
        <f>430000000*12</f>
        <v>5160000000</v>
      </c>
      <c r="V14" s="343" t="s">
        <v>263</v>
      </c>
    </row>
    <row r="15" spans="1:22" s="1" customFormat="1" ht="27" customHeight="1">
      <c r="A15" s="205"/>
      <c r="B15" s="150"/>
      <c r="C15" s="150"/>
      <c r="D15" s="177"/>
      <c r="E15" s="182"/>
      <c r="F15" s="182"/>
      <c r="G15" s="162"/>
      <c r="H15" s="162"/>
      <c r="I15" s="232"/>
      <c r="J15" s="233"/>
      <c r="K15" s="319"/>
      <c r="L15" s="239"/>
      <c r="M15" s="146"/>
      <c r="N15" s="150"/>
      <c r="O15" s="242"/>
      <c r="P15" s="175"/>
      <c r="Q15" s="175"/>
      <c r="R15" s="362"/>
      <c r="S15" s="21" t="s">
        <v>99</v>
      </c>
      <c r="T15" s="21" t="s">
        <v>74</v>
      </c>
      <c r="U15" s="99">
        <v>27000000</v>
      </c>
      <c r="V15" s="344"/>
    </row>
    <row r="16" spans="1:22" s="1" customFormat="1" ht="66.75" customHeight="1">
      <c r="A16" s="205"/>
      <c r="B16" s="150"/>
      <c r="C16" s="150"/>
      <c r="D16" s="177"/>
      <c r="E16" s="182"/>
      <c r="F16" s="182"/>
      <c r="G16" s="162"/>
      <c r="H16" s="162"/>
      <c r="I16" s="232"/>
      <c r="J16" s="233"/>
      <c r="K16" s="319"/>
      <c r="L16" s="239"/>
      <c r="M16" s="146"/>
      <c r="N16" s="150"/>
      <c r="O16" s="140" t="s">
        <v>152</v>
      </c>
      <c r="P16" s="22">
        <v>12</v>
      </c>
      <c r="Q16" s="22">
        <v>12</v>
      </c>
      <c r="R16" s="362"/>
      <c r="S16" s="149" t="s">
        <v>98</v>
      </c>
      <c r="T16" s="21" t="s">
        <v>51</v>
      </c>
      <c r="U16" s="99">
        <f>530000000*12+724000+315000000</f>
        <v>6675724000</v>
      </c>
      <c r="V16" s="344"/>
    </row>
    <row r="17" spans="1:22" s="1" customFormat="1" ht="150.75" customHeight="1">
      <c r="A17" s="205"/>
      <c r="B17" s="150"/>
      <c r="C17" s="150"/>
      <c r="D17" s="177"/>
      <c r="E17" s="182"/>
      <c r="F17" s="182"/>
      <c r="G17" s="162"/>
      <c r="H17" s="162"/>
      <c r="I17" s="232"/>
      <c r="J17" s="233"/>
      <c r="K17" s="319"/>
      <c r="L17" s="239"/>
      <c r="M17" s="146"/>
      <c r="N17" s="150"/>
      <c r="O17" s="140" t="s">
        <v>247</v>
      </c>
      <c r="P17" s="22">
        <v>4</v>
      </c>
      <c r="Q17" s="22">
        <v>3</v>
      </c>
      <c r="R17" s="362"/>
      <c r="S17" s="150"/>
      <c r="T17" s="21" t="s">
        <v>51</v>
      </c>
      <c r="U17" s="99">
        <f>3500000*11+2800000*11+3000000*11</f>
        <v>102300000</v>
      </c>
      <c r="V17" s="344"/>
    </row>
    <row r="18" spans="1:22" s="1" customFormat="1" ht="69.75" customHeight="1">
      <c r="A18" s="205"/>
      <c r="B18" s="150"/>
      <c r="C18" s="150"/>
      <c r="D18" s="177"/>
      <c r="E18" s="148"/>
      <c r="F18" s="148"/>
      <c r="G18" s="162"/>
      <c r="H18" s="162"/>
      <c r="I18" s="232"/>
      <c r="J18" s="148"/>
      <c r="K18" s="320"/>
      <c r="L18" s="239"/>
      <c r="M18" s="146"/>
      <c r="N18" s="150"/>
      <c r="O18" s="63" t="s">
        <v>153</v>
      </c>
      <c r="P18" s="22">
        <v>1</v>
      </c>
      <c r="Q18" s="22">
        <v>1</v>
      </c>
      <c r="R18" s="363"/>
      <c r="S18" s="151"/>
      <c r="T18" s="21" t="s">
        <v>51</v>
      </c>
      <c r="U18" s="99">
        <f>(2200000*11)</f>
        <v>24200000</v>
      </c>
      <c r="V18" s="345"/>
    </row>
    <row r="19" spans="1:22" s="1" customFormat="1" ht="69.75" customHeight="1">
      <c r="A19" s="205"/>
      <c r="B19" s="151"/>
      <c r="C19" s="151"/>
      <c r="D19" s="178"/>
      <c r="E19" s="62">
        <v>0</v>
      </c>
      <c r="F19" s="64">
        <v>0.02</v>
      </c>
      <c r="G19" s="65" t="s">
        <v>61</v>
      </c>
      <c r="H19" s="66" t="s">
        <v>187</v>
      </c>
      <c r="I19" s="67" t="s">
        <v>187</v>
      </c>
      <c r="J19" s="62">
        <v>0</v>
      </c>
      <c r="K19" s="321">
        <v>0.02</v>
      </c>
      <c r="L19" s="240"/>
      <c r="M19" s="147"/>
      <c r="N19" s="151"/>
      <c r="O19" s="44" t="s">
        <v>240</v>
      </c>
      <c r="P19" s="22">
        <v>0</v>
      </c>
      <c r="Q19" s="81">
        <v>0.5</v>
      </c>
      <c r="R19" s="364" t="s">
        <v>187</v>
      </c>
      <c r="S19" s="21" t="s">
        <v>200</v>
      </c>
      <c r="T19" s="91" t="s">
        <v>199</v>
      </c>
      <c r="U19" s="102">
        <v>1616498198</v>
      </c>
      <c r="V19" s="342" t="s">
        <v>263</v>
      </c>
    </row>
    <row r="20" spans="1:22" s="1" customFormat="1" ht="69.75" customHeight="1">
      <c r="A20" s="205"/>
      <c r="B20" s="149" t="s">
        <v>37</v>
      </c>
      <c r="C20" s="149">
        <v>9.11</v>
      </c>
      <c r="D20" s="149" t="s">
        <v>80</v>
      </c>
      <c r="E20" s="167">
        <v>15500</v>
      </c>
      <c r="F20" s="165" t="s">
        <v>188</v>
      </c>
      <c r="G20" s="152" t="s">
        <v>38</v>
      </c>
      <c r="H20" s="152" t="s">
        <v>189</v>
      </c>
      <c r="I20" s="179" t="s">
        <v>190</v>
      </c>
      <c r="J20" s="167">
        <v>0</v>
      </c>
      <c r="K20" s="322" t="s">
        <v>188</v>
      </c>
      <c r="L20" s="244">
        <v>2020630010109</v>
      </c>
      <c r="M20" s="154" t="s">
        <v>52</v>
      </c>
      <c r="N20" s="149" t="s">
        <v>83</v>
      </c>
      <c r="O20" s="156" t="s">
        <v>241</v>
      </c>
      <c r="P20" s="154">
        <v>0</v>
      </c>
      <c r="Q20" s="154">
        <v>5122.19</v>
      </c>
      <c r="R20" s="154" t="s">
        <v>256</v>
      </c>
      <c r="S20" s="21" t="s">
        <v>279</v>
      </c>
      <c r="T20" s="21" t="s">
        <v>54</v>
      </c>
      <c r="U20" s="128">
        <v>62000000</v>
      </c>
      <c r="V20" s="342" t="s">
        <v>263</v>
      </c>
    </row>
    <row r="21" spans="1:22" s="1" customFormat="1" ht="69.75" customHeight="1">
      <c r="A21" s="205"/>
      <c r="B21" s="150"/>
      <c r="C21" s="150"/>
      <c r="D21" s="150"/>
      <c r="E21" s="168"/>
      <c r="F21" s="166"/>
      <c r="G21" s="153"/>
      <c r="H21" s="164"/>
      <c r="I21" s="180"/>
      <c r="J21" s="168"/>
      <c r="K21" s="323"/>
      <c r="L21" s="245"/>
      <c r="M21" s="160"/>
      <c r="N21" s="150"/>
      <c r="O21" s="157"/>
      <c r="P21" s="155"/>
      <c r="Q21" s="155"/>
      <c r="R21" s="155"/>
      <c r="S21" s="383" t="s">
        <v>191</v>
      </c>
      <c r="T21" s="21" t="s">
        <v>143</v>
      </c>
      <c r="U21" s="114">
        <f>57294590</f>
        <v>57294590</v>
      </c>
      <c r="V21" s="342" t="s">
        <v>263</v>
      </c>
    </row>
    <row r="22" spans="1:22" s="1" customFormat="1" ht="132.75" customHeight="1">
      <c r="A22" s="205"/>
      <c r="B22" s="150"/>
      <c r="C22" s="150"/>
      <c r="D22" s="150"/>
      <c r="E22" s="148">
        <v>1</v>
      </c>
      <c r="F22" s="241">
        <v>1</v>
      </c>
      <c r="G22" s="153"/>
      <c r="H22" s="162" t="s">
        <v>39</v>
      </c>
      <c r="I22" s="145" t="s">
        <v>39</v>
      </c>
      <c r="J22" s="148">
        <v>1</v>
      </c>
      <c r="K22" s="324">
        <v>1</v>
      </c>
      <c r="L22" s="245"/>
      <c r="M22" s="160"/>
      <c r="N22" s="150"/>
      <c r="O22" s="140" t="s">
        <v>154</v>
      </c>
      <c r="P22" s="22">
        <v>2</v>
      </c>
      <c r="Q22" s="22">
        <v>3</v>
      </c>
      <c r="R22" s="154" t="s">
        <v>255</v>
      </c>
      <c r="S22" s="148" t="s">
        <v>100</v>
      </c>
      <c r="T22" s="21" t="s">
        <v>54</v>
      </c>
      <c r="U22" s="99">
        <v>94600000</v>
      </c>
      <c r="V22" s="342" t="s">
        <v>263</v>
      </c>
    </row>
    <row r="23" spans="1:24" s="1" customFormat="1" ht="130.5" customHeight="1">
      <c r="A23" s="205"/>
      <c r="B23" s="150"/>
      <c r="C23" s="150"/>
      <c r="D23" s="150"/>
      <c r="E23" s="148"/>
      <c r="F23" s="241"/>
      <c r="G23" s="153"/>
      <c r="H23" s="162"/>
      <c r="I23" s="146"/>
      <c r="J23" s="148"/>
      <c r="K23" s="324"/>
      <c r="L23" s="245"/>
      <c r="M23" s="160"/>
      <c r="N23" s="150"/>
      <c r="O23" s="63" t="s">
        <v>155</v>
      </c>
      <c r="P23" s="22">
        <v>1</v>
      </c>
      <c r="Q23" s="22">
        <v>1</v>
      </c>
      <c r="R23" s="160"/>
      <c r="S23" s="148"/>
      <c r="T23" s="21" t="s">
        <v>54</v>
      </c>
      <c r="U23" s="99">
        <f>3000000*11</f>
        <v>33000000</v>
      </c>
      <c r="V23" s="342" t="s">
        <v>263</v>
      </c>
      <c r="X23" s="100"/>
    </row>
    <row r="24" spans="1:22" s="1" customFormat="1" ht="137.25" customHeight="1">
      <c r="A24" s="205"/>
      <c r="B24" s="150"/>
      <c r="C24" s="150"/>
      <c r="D24" s="150"/>
      <c r="E24" s="148"/>
      <c r="F24" s="241"/>
      <c r="G24" s="153"/>
      <c r="H24" s="162"/>
      <c r="I24" s="146"/>
      <c r="J24" s="148"/>
      <c r="K24" s="324"/>
      <c r="L24" s="245"/>
      <c r="M24" s="160"/>
      <c r="N24" s="150"/>
      <c r="O24" s="63" t="s">
        <v>156</v>
      </c>
      <c r="P24" s="22">
        <v>1</v>
      </c>
      <c r="Q24" s="81">
        <v>1</v>
      </c>
      <c r="R24" s="160"/>
      <c r="S24" s="149" t="s">
        <v>100</v>
      </c>
      <c r="T24" s="21" t="s">
        <v>54</v>
      </c>
      <c r="U24" s="99">
        <f>1700000*11</f>
        <v>18700000</v>
      </c>
      <c r="V24" s="342" t="s">
        <v>263</v>
      </c>
    </row>
    <row r="25" spans="1:22" s="1" customFormat="1" ht="87" customHeight="1">
      <c r="A25" s="205"/>
      <c r="B25" s="150"/>
      <c r="C25" s="150"/>
      <c r="D25" s="150"/>
      <c r="E25" s="148"/>
      <c r="F25" s="241"/>
      <c r="G25" s="153"/>
      <c r="H25" s="162"/>
      <c r="I25" s="146"/>
      <c r="J25" s="148"/>
      <c r="K25" s="324"/>
      <c r="L25" s="245"/>
      <c r="M25" s="160"/>
      <c r="N25" s="150"/>
      <c r="O25" s="63" t="s">
        <v>157</v>
      </c>
      <c r="P25" s="22">
        <v>0</v>
      </c>
      <c r="Q25" s="22">
        <v>1</v>
      </c>
      <c r="R25" s="160"/>
      <c r="S25" s="150"/>
      <c r="T25" s="21" t="s">
        <v>54</v>
      </c>
      <c r="U25" s="99">
        <v>50000000</v>
      </c>
      <c r="V25" s="342" t="s">
        <v>263</v>
      </c>
    </row>
    <row r="26" spans="1:22" s="1" customFormat="1" ht="69" customHeight="1">
      <c r="A26" s="205"/>
      <c r="B26" s="150"/>
      <c r="C26" s="150"/>
      <c r="D26" s="150"/>
      <c r="E26" s="148"/>
      <c r="F26" s="148"/>
      <c r="G26" s="153"/>
      <c r="H26" s="162"/>
      <c r="I26" s="146"/>
      <c r="J26" s="148"/>
      <c r="K26" s="324"/>
      <c r="L26" s="245"/>
      <c r="M26" s="160"/>
      <c r="N26" s="150"/>
      <c r="O26" s="44" t="s">
        <v>158</v>
      </c>
      <c r="P26" s="21">
        <v>1</v>
      </c>
      <c r="Q26" s="82">
        <v>1</v>
      </c>
      <c r="R26" s="160"/>
      <c r="S26" s="150"/>
      <c r="T26" s="21" t="s">
        <v>54</v>
      </c>
      <c r="U26" s="124">
        <f>20000000</f>
        <v>20000000</v>
      </c>
      <c r="V26" s="342" t="s">
        <v>263</v>
      </c>
    </row>
    <row r="27" spans="1:22" s="1" customFormat="1" ht="47.25" customHeight="1">
      <c r="A27" s="205"/>
      <c r="B27" s="150"/>
      <c r="C27" s="150"/>
      <c r="D27" s="150"/>
      <c r="E27" s="148"/>
      <c r="F27" s="148"/>
      <c r="G27" s="153"/>
      <c r="H27" s="162"/>
      <c r="I27" s="146"/>
      <c r="J27" s="148"/>
      <c r="K27" s="324"/>
      <c r="L27" s="245"/>
      <c r="M27" s="160"/>
      <c r="N27" s="150"/>
      <c r="O27" s="44" t="s">
        <v>159</v>
      </c>
      <c r="P27" s="21">
        <v>0</v>
      </c>
      <c r="Q27" s="21">
        <v>1</v>
      </c>
      <c r="R27" s="160"/>
      <c r="S27" s="150"/>
      <c r="T27" s="21" t="s">
        <v>54</v>
      </c>
      <c r="U27" s="124">
        <v>80000000</v>
      </c>
      <c r="V27" s="342" t="s">
        <v>263</v>
      </c>
    </row>
    <row r="28" spans="1:22" s="1" customFormat="1" ht="47.25" customHeight="1">
      <c r="A28" s="205"/>
      <c r="B28" s="150"/>
      <c r="C28" s="150"/>
      <c r="D28" s="150"/>
      <c r="E28" s="148"/>
      <c r="F28" s="148"/>
      <c r="G28" s="153"/>
      <c r="H28" s="162"/>
      <c r="I28" s="146"/>
      <c r="J28" s="148"/>
      <c r="K28" s="324"/>
      <c r="L28" s="245"/>
      <c r="M28" s="160"/>
      <c r="N28" s="150"/>
      <c r="O28" s="44" t="s">
        <v>264</v>
      </c>
      <c r="P28" s="21">
        <v>0</v>
      </c>
      <c r="Q28" s="21">
        <v>2</v>
      </c>
      <c r="R28" s="160"/>
      <c r="S28" s="22" t="s">
        <v>298</v>
      </c>
      <c r="T28" s="81" t="s">
        <v>143</v>
      </c>
      <c r="U28" s="124">
        <v>97000000</v>
      </c>
      <c r="V28" s="342" t="s">
        <v>263</v>
      </c>
    </row>
    <row r="29" spans="1:22" s="1" customFormat="1" ht="85.5" customHeight="1">
      <c r="A29" s="205"/>
      <c r="B29" s="150"/>
      <c r="C29" s="150"/>
      <c r="D29" s="150"/>
      <c r="E29" s="148"/>
      <c r="F29" s="148"/>
      <c r="G29" s="153"/>
      <c r="H29" s="162"/>
      <c r="I29" s="147"/>
      <c r="J29" s="148"/>
      <c r="K29" s="324"/>
      <c r="L29" s="245"/>
      <c r="M29" s="160"/>
      <c r="N29" s="150"/>
      <c r="O29" s="94" t="s">
        <v>160</v>
      </c>
      <c r="P29" s="21">
        <v>1</v>
      </c>
      <c r="Q29" s="21">
        <v>1</v>
      </c>
      <c r="R29" s="155"/>
      <c r="S29" s="21" t="s">
        <v>100</v>
      </c>
      <c r="T29" s="21" t="s">
        <v>54</v>
      </c>
      <c r="U29" s="124">
        <v>3700000</v>
      </c>
      <c r="V29" s="342" t="s">
        <v>263</v>
      </c>
    </row>
    <row r="30" spans="1:22" s="1" customFormat="1" ht="20.25" customHeight="1">
      <c r="A30" s="205"/>
      <c r="B30" s="150"/>
      <c r="C30" s="150"/>
      <c r="D30" s="150"/>
      <c r="E30" s="169">
        <v>0</v>
      </c>
      <c r="F30" s="169">
        <v>1</v>
      </c>
      <c r="G30" s="153"/>
      <c r="H30" s="162" t="s">
        <v>184</v>
      </c>
      <c r="I30" s="243" t="s">
        <v>40</v>
      </c>
      <c r="J30" s="233">
        <v>0</v>
      </c>
      <c r="K30" s="319">
        <v>1</v>
      </c>
      <c r="L30" s="245"/>
      <c r="M30" s="160"/>
      <c r="N30" s="150"/>
      <c r="O30" s="256" t="s">
        <v>161</v>
      </c>
      <c r="P30" s="154">
        <v>0</v>
      </c>
      <c r="Q30" s="154">
        <v>1</v>
      </c>
      <c r="R30" s="237" t="s">
        <v>254</v>
      </c>
      <c r="S30" s="148" t="s">
        <v>101</v>
      </c>
      <c r="T30" s="175" t="s">
        <v>53</v>
      </c>
      <c r="U30" s="185">
        <v>500000000</v>
      </c>
      <c r="V30" s="346" t="s">
        <v>263</v>
      </c>
    </row>
    <row r="31" spans="1:22" s="1" customFormat="1" ht="12" customHeight="1">
      <c r="A31" s="205"/>
      <c r="B31" s="150"/>
      <c r="C31" s="150"/>
      <c r="D31" s="150"/>
      <c r="E31" s="148"/>
      <c r="F31" s="148"/>
      <c r="G31" s="153"/>
      <c r="H31" s="162"/>
      <c r="I31" s="243"/>
      <c r="J31" s="148"/>
      <c r="K31" s="320"/>
      <c r="L31" s="245"/>
      <c r="M31" s="160"/>
      <c r="N31" s="150"/>
      <c r="O31" s="257"/>
      <c r="P31" s="160"/>
      <c r="Q31" s="160"/>
      <c r="R31" s="362"/>
      <c r="S31" s="148"/>
      <c r="T31" s="175"/>
      <c r="U31" s="185"/>
      <c r="V31" s="347"/>
    </row>
    <row r="32" spans="1:22" s="1" customFormat="1" ht="42" customHeight="1">
      <c r="A32" s="205"/>
      <c r="B32" s="150"/>
      <c r="C32" s="150"/>
      <c r="D32" s="150"/>
      <c r="E32" s="148"/>
      <c r="F32" s="148"/>
      <c r="G32" s="153"/>
      <c r="H32" s="162"/>
      <c r="I32" s="243"/>
      <c r="J32" s="148"/>
      <c r="K32" s="320"/>
      <c r="L32" s="245"/>
      <c r="M32" s="160"/>
      <c r="N32" s="150"/>
      <c r="O32" s="231"/>
      <c r="P32" s="155"/>
      <c r="Q32" s="155"/>
      <c r="R32" s="363"/>
      <c r="S32" s="21" t="s">
        <v>231</v>
      </c>
      <c r="T32" s="22" t="s">
        <v>232</v>
      </c>
      <c r="U32" s="123">
        <f>1233717965+19111766501</f>
        <v>20345484466</v>
      </c>
      <c r="V32" s="348"/>
    </row>
    <row r="33" spans="1:22" s="1" customFormat="1" ht="104.25" customHeight="1">
      <c r="A33" s="205"/>
      <c r="B33" s="150"/>
      <c r="C33" s="150"/>
      <c r="D33" s="150"/>
      <c r="E33" s="149">
        <v>0</v>
      </c>
      <c r="F33" s="152" t="s">
        <v>136</v>
      </c>
      <c r="G33" s="153"/>
      <c r="H33" s="152" t="s">
        <v>135</v>
      </c>
      <c r="I33" s="152" t="s">
        <v>137</v>
      </c>
      <c r="J33" s="149">
        <v>0</v>
      </c>
      <c r="K33" s="325" t="s">
        <v>136</v>
      </c>
      <c r="L33" s="245"/>
      <c r="M33" s="160"/>
      <c r="N33" s="150"/>
      <c r="O33" s="365" t="s">
        <v>233</v>
      </c>
      <c r="P33" s="53">
        <v>0</v>
      </c>
      <c r="Q33" s="53">
        <v>1</v>
      </c>
      <c r="R33" s="154" t="s">
        <v>135</v>
      </c>
      <c r="S33" s="179" t="s">
        <v>89</v>
      </c>
      <c r="T33" s="53" t="s">
        <v>54</v>
      </c>
      <c r="U33" s="69">
        <v>5000000</v>
      </c>
      <c r="V33" s="342" t="s">
        <v>263</v>
      </c>
    </row>
    <row r="34" spans="1:22" s="1" customFormat="1" ht="92.25" customHeight="1">
      <c r="A34" s="205"/>
      <c r="B34" s="150"/>
      <c r="C34" s="150"/>
      <c r="D34" s="150"/>
      <c r="E34" s="150"/>
      <c r="F34" s="153"/>
      <c r="G34" s="153"/>
      <c r="H34" s="153"/>
      <c r="I34" s="153"/>
      <c r="J34" s="150"/>
      <c r="K34" s="326"/>
      <c r="L34" s="245"/>
      <c r="M34" s="160"/>
      <c r="N34" s="150"/>
      <c r="O34" s="23" t="s">
        <v>234</v>
      </c>
      <c r="P34" s="22">
        <v>0</v>
      </c>
      <c r="Q34" s="21">
        <v>1</v>
      </c>
      <c r="R34" s="160"/>
      <c r="S34" s="181"/>
      <c r="T34" s="22" t="s">
        <v>54</v>
      </c>
      <c r="U34" s="70">
        <v>10000000</v>
      </c>
      <c r="V34" s="342" t="s">
        <v>263</v>
      </c>
    </row>
    <row r="35" spans="1:22" s="1" customFormat="1" ht="81" customHeight="1">
      <c r="A35" s="205"/>
      <c r="B35" s="150"/>
      <c r="C35" s="150"/>
      <c r="D35" s="150"/>
      <c r="E35" s="150"/>
      <c r="F35" s="153"/>
      <c r="G35" s="153"/>
      <c r="H35" s="153"/>
      <c r="I35" s="153"/>
      <c r="J35" s="150"/>
      <c r="K35" s="326"/>
      <c r="L35" s="245"/>
      <c r="M35" s="160"/>
      <c r="N35" s="150"/>
      <c r="O35" s="23" t="s">
        <v>291</v>
      </c>
      <c r="P35" s="22">
        <v>0</v>
      </c>
      <c r="Q35" s="21">
        <v>1</v>
      </c>
      <c r="R35" s="160"/>
      <c r="S35" s="73" t="s">
        <v>147</v>
      </c>
      <c r="T35" s="22" t="s">
        <v>144</v>
      </c>
      <c r="U35" s="70">
        <v>350000000</v>
      </c>
      <c r="V35" s="342" t="s">
        <v>263</v>
      </c>
    </row>
    <row r="36" spans="1:22" s="1" customFormat="1" ht="62.25" customHeight="1">
      <c r="A36" s="205"/>
      <c r="B36" s="150"/>
      <c r="C36" s="150"/>
      <c r="D36" s="150"/>
      <c r="E36" s="150"/>
      <c r="F36" s="153"/>
      <c r="G36" s="153"/>
      <c r="H36" s="153"/>
      <c r="I36" s="153"/>
      <c r="J36" s="150"/>
      <c r="K36" s="326"/>
      <c r="L36" s="245"/>
      <c r="M36" s="160"/>
      <c r="N36" s="150"/>
      <c r="O36" s="23" t="s">
        <v>162</v>
      </c>
      <c r="P36" s="21">
        <v>0</v>
      </c>
      <c r="Q36" s="21">
        <v>1</v>
      </c>
      <c r="R36" s="160"/>
      <c r="S36" s="179" t="s">
        <v>89</v>
      </c>
      <c r="T36" s="22" t="s">
        <v>54</v>
      </c>
      <c r="U36" s="70">
        <v>50000000</v>
      </c>
      <c r="V36" s="342" t="s">
        <v>263</v>
      </c>
    </row>
    <row r="37" spans="1:22" s="1" customFormat="1" ht="110.25" customHeight="1">
      <c r="A37" s="205"/>
      <c r="B37" s="150"/>
      <c r="C37" s="150"/>
      <c r="D37" s="150"/>
      <c r="E37" s="150"/>
      <c r="F37" s="153"/>
      <c r="G37" s="153"/>
      <c r="H37" s="153"/>
      <c r="I37" s="153"/>
      <c r="J37" s="150"/>
      <c r="K37" s="326"/>
      <c r="L37" s="245"/>
      <c r="M37" s="160"/>
      <c r="N37" s="150"/>
      <c r="O37" s="23" t="s">
        <v>163</v>
      </c>
      <c r="P37" s="21">
        <v>2</v>
      </c>
      <c r="Q37" s="21">
        <v>1</v>
      </c>
      <c r="R37" s="155"/>
      <c r="S37" s="180"/>
      <c r="T37" s="22" t="s">
        <v>54</v>
      </c>
      <c r="U37" s="70">
        <f>(2200000*11)-400</f>
        <v>24199600</v>
      </c>
      <c r="V37" s="342" t="s">
        <v>263</v>
      </c>
    </row>
    <row r="38" spans="1:22" s="1" customFormat="1" ht="132" customHeight="1">
      <c r="A38" s="205"/>
      <c r="B38" s="150"/>
      <c r="C38" s="150"/>
      <c r="D38" s="150"/>
      <c r="E38" s="158">
        <v>0</v>
      </c>
      <c r="F38" s="158" t="s">
        <v>41</v>
      </c>
      <c r="G38" s="153"/>
      <c r="H38" s="158" t="s">
        <v>42</v>
      </c>
      <c r="I38" s="247" t="s">
        <v>42</v>
      </c>
      <c r="J38" s="173" t="s">
        <v>185</v>
      </c>
      <c r="K38" s="327" t="s">
        <v>41</v>
      </c>
      <c r="L38" s="245"/>
      <c r="M38" s="160"/>
      <c r="N38" s="150"/>
      <c r="O38" s="23" t="s">
        <v>164</v>
      </c>
      <c r="P38" s="20">
        <v>2</v>
      </c>
      <c r="Q38" s="21">
        <v>2</v>
      </c>
      <c r="R38" s="149" t="s">
        <v>42</v>
      </c>
      <c r="S38" s="21" t="s">
        <v>102</v>
      </c>
      <c r="T38" s="22" t="s">
        <v>54</v>
      </c>
      <c r="U38" s="70">
        <f>3000000*11*2</f>
        <v>66000000</v>
      </c>
      <c r="V38" s="342" t="s">
        <v>263</v>
      </c>
    </row>
    <row r="39" spans="1:22" s="1" customFormat="1" ht="117.75" customHeight="1">
      <c r="A39" s="205"/>
      <c r="B39" s="150"/>
      <c r="C39" s="150"/>
      <c r="D39" s="150"/>
      <c r="E39" s="159"/>
      <c r="F39" s="159"/>
      <c r="G39" s="153"/>
      <c r="H39" s="159"/>
      <c r="I39" s="248"/>
      <c r="J39" s="173"/>
      <c r="K39" s="327"/>
      <c r="L39" s="245"/>
      <c r="M39" s="160"/>
      <c r="N39" s="150"/>
      <c r="O39" s="23" t="s">
        <v>165</v>
      </c>
      <c r="P39" s="20">
        <v>1</v>
      </c>
      <c r="Q39" s="21">
        <v>1</v>
      </c>
      <c r="R39" s="150"/>
      <c r="S39" s="21" t="s">
        <v>102</v>
      </c>
      <c r="T39" s="22" t="s">
        <v>54</v>
      </c>
      <c r="U39" s="70">
        <f>3500000*11</f>
        <v>38500000</v>
      </c>
      <c r="V39" s="342" t="s">
        <v>263</v>
      </c>
    </row>
    <row r="40" spans="1:22" s="1" customFormat="1" ht="117.75" customHeight="1">
      <c r="A40" s="205"/>
      <c r="B40" s="150"/>
      <c r="C40" s="150"/>
      <c r="D40" s="150"/>
      <c r="E40" s="159"/>
      <c r="F40" s="159"/>
      <c r="G40" s="153"/>
      <c r="H40" s="159"/>
      <c r="I40" s="248"/>
      <c r="J40" s="173"/>
      <c r="K40" s="327"/>
      <c r="L40" s="245"/>
      <c r="M40" s="160"/>
      <c r="N40" s="150"/>
      <c r="O40" s="106" t="s">
        <v>242</v>
      </c>
      <c r="P40" s="92">
        <v>0</v>
      </c>
      <c r="Q40" s="91">
        <v>9</v>
      </c>
      <c r="R40" s="150"/>
      <c r="S40" s="22" t="s">
        <v>223</v>
      </c>
      <c r="T40" s="81" t="s">
        <v>141</v>
      </c>
      <c r="U40" s="113">
        <f>165900000+120000000</f>
        <v>285900000</v>
      </c>
      <c r="V40" s="342" t="s">
        <v>263</v>
      </c>
    </row>
    <row r="41" spans="1:22" s="1" customFormat="1" ht="49.5" customHeight="1">
      <c r="A41" s="205"/>
      <c r="B41" s="150"/>
      <c r="C41" s="150"/>
      <c r="D41" s="150"/>
      <c r="E41" s="159"/>
      <c r="F41" s="159"/>
      <c r="G41" s="153"/>
      <c r="H41" s="159"/>
      <c r="I41" s="248"/>
      <c r="J41" s="173"/>
      <c r="K41" s="327"/>
      <c r="L41" s="245"/>
      <c r="M41" s="160"/>
      <c r="N41" s="150"/>
      <c r="O41" s="290" t="s">
        <v>299</v>
      </c>
      <c r="P41" s="175">
        <v>1</v>
      </c>
      <c r="Q41" s="148">
        <v>3</v>
      </c>
      <c r="R41" s="150"/>
      <c r="S41" s="139" t="s">
        <v>223</v>
      </c>
      <c r="T41" s="141" t="s">
        <v>141</v>
      </c>
      <c r="U41" s="134">
        <f>500000000-U40-9000000</f>
        <v>205100000</v>
      </c>
      <c r="V41" s="346" t="s">
        <v>263</v>
      </c>
    </row>
    <row r="42" spans="1:22" s="1" customFormat="1" ht="57" customHeight="1">
      <c r="A42" s="205"/>
      <c r="B42" s="150"/>
      <c r="C42" s="150"/>
      <c r="D42" s="150"/>
      <c r="E42" s="159"/>
      <c r="F42" s="159"/>
      <c r="G42" s="153"/>
      <c r="H42" s="159"/>
      <c r="I42" s="248"/>
      <c r="J42" s="173"/>
      <c r="K42" s="327"/>
      <c r="L42" s="245"/>
      <c r="M42" s="160"/>
      <c r="N42" s="150"/>
      <c r="O42" s="290"/>
      <c r="P42" s="175"/>
      <c r="Q42" s="148"/>
      <c r="R42" s="150"/>
      <c r="S42" s="139" t="s">
        <v>224</v>
      </c>
      <c r="T42" s="141" t="s">
        <v>213</v>
      </c>
      <c r="U42" s="134">
        <v>586933</v>
      </c>
      <c r="V42" s="347"/>
    </row>
    <row r="43" spans="1:22" s="1" customFormat="1" ht="57" customHeight="1">
      <c r="A43" s="205"/>
      <c r="B43" s="150"/>
      <c r="C43" s="150"/>
      <c r="D43" s="150"/>
      <c r="E43" s="159"/>
      <c r="F43" s="159"/>
      <c r="G43" s="153"/>
      <c r="H43" s="159"/>
      <c r="I43" s="248"/>
      <c r="J43" s="173"/>
      <c r="K43" s="327"/>
      <c r="L43" s="245"/>
      <c r="M43" s="160"/>
      <c r="N43" s="150"/>
      <c r="O43" s="290"/>
      <c r="P43" s="175"/>
      <c r="Q43" s="148"/>
      <c r="R43" s="150"/>
      <c r="S43" s="139" t="s">
        <v>225</v>
      </c>
      <c r="T43" s="141" t="s">
        <v>212</v>
      </c>
      <c r="U43" s="134">
        <v>41633132</v>
      </c>
      <c r="V43" s="347"/>
    </row>
    <row r="44" spans="1:22" s="1" customFormat="1" ht="51" customHeight="1">
      <c r="A44" s="205"/>
      <c r="B44" s="150"/>
      <c r="C44" s="150"/>
      <c r="D44" s="150"/>
      <c r="E44" s="159"/>
      <c r="F44" s="159"/>
      <c r="G44" s="153"/>
      <c r="H44" s="159"/>
      <c r="I44" s="248"/>
      <c r="J44" s="173"/>
      <c r="K44" s="327"/>
      <c r="L44" s="245"/>
      <c r="M44" s="160"/>
      <c r="N44" s="150"/>
      <c r="O44" s="290"/>
      <c r="P44" s="175"/>
      <c r="Q44" s="148"/>
      <c r="R44" s="150"/>
      <c r="S44" s="139" t="s">
        <v>227</v>
      </c>
      <c r="T44" s="141" t="s">
        <v>143</v>
      </c>
      <c r="U44" s="134">
        <f>854917032-97000000</f>
        <v>757917032</v>
      </c>
      <c r="V44" s="347"/>
    </row>
    <row r="45" spans="1:22" s="1" customFormat="1" ht="57" customHeight="1">
      <c r="A45" s="205"/>
      <c r="B45" s="150"/>
      <c r="C45" s="150"/>
      <c r="D45" s="150"/>
      <c r="E45" s="159"/>
      <c r="F45" s="159"/>
      <c r="G45" s="153"/>
      <c r="H45" s="159"/>
      <c r="I45" s="248"/>
      <c r="J45" s="173"/>
      <c r="K45" s="327"/>
      <c r="L45" s="245"/>
      <c r="M45" s="160"/>
      <c r="N45" s="150"/>
      <c r="O45" s="290"/>
      <c r="P45" s="175"/>
      <c r="Q45" s="148"/>
      <c r="R45" s="150"/>
      <c r="S45" s="139" t="s">
        <v>228</v>
      </c>
      <c r="T45" s="141" t="s">
        <v>144</v>
      </c>
      <c r="U45" s="134">
        <f>362862904-350000000</f>
        <v>12862904</v>
      </c>
      <c r="V45" s="347"/>
    </row>
    <row r="46" spans="1:22" s="1" customFormat="1" ht="33.75" customHeight="1">
      <c r="A46" s="205"/>
      <c r="B46" s="150"/>
      <c r="C46" s="150"/>
      <c r="D46" s="150"/>
      <c r="E46" s="159"/>
      <c r="F46" s="159"/>
      <c r="G46" s="153"/>
      <c r="H46" s="159"/>
      <c r="I46" s="248"/>
      <c r="J46" s="173"/>
      <c r="K46" s="327"/>
      <c r="L46" s="245"/>
      <c r="M46" s="160"/>
      <c r="N46" s="150"/>
      <c r="O46" s="290"/>
      <c r="P46" s="175"/>
      <c r="Q46" s="148"/>
      <c r="R46" s="150"/>
      <c r="S46" s="141" t="s">
        <v>229</v>
      </c>
      <c r="T46" s="141" t="s">
        <v>50</v>
      </c>
      <c r="U46" s="134">
        <v>215980579</v>
      </c>
      <c r="V46" s="347"/>
    </row>
    <row r="47" spans="1:22" s="1" customFormat="1" ht="27" customHeight="1">
      <c r="A47" s="205"/>
      <c r="B47" s="150"/>
      <c r="C47" s="150"/>
      <c r="D47" s="150"/>
      <c r="E47" s="159"/>
      <c r="F47" s="159"/>
      <c r="G47" s="153"/>
      <c r="H47" s="159"/>
      <c r="I47" s="248"/>
      <c r="J47" s="148"/>
      <c r="K47" s="320"/>
      <c r="L47" s="245"/>
      <c r="M47" s="160"/>
      <c r="N47" s="150"/>
      <c r="O47" s="290"/>
      <c r="P47" s="175"/>
      <c r="Q47" s="148"/>
      <c r="R47" s="150"/>
      <c r="S47" s="141" t="s">
        <v>102</v>
      </c>
      <c r="T47" s="141" t="s">
        <v>54</v>
      </c>
      <c r="U47" s="135">
        <f>985800400-U38-U39-U54-U55-U56-U57-U58-58000000</f>
        <v>621696639</v>
      </c>
      <c r="V47" s="347"/>
    </row>
    <row r="48" spans="1:22" s="1" customFormat="1" ht="70.5" customHeight="1">
      <c r="A48" s="205"/>
      <c r="B48" s="150"/>
      <c r="C48" s="150"/>
      <c r="D48" s="150"/>
      <c r="E48" s="159"/>
      <c r="F48" s="159"/>
      <c r="G48" s="153"/>
      <c r="H48" s="159"/>
      <c r="I48" s="248"/>
      <c r="J48" s="148"/>
      <c r="K48" s="320"/>
      <c r="L48" s="245"/>
      <c r="M48" s="160"/>
      <c r="N48" s="150"/>
      <c r="O48" s="290"/>
      <c r="P48" s="175"/>
      <c r="Q48" s="148"/>
      <c r="R48" s="150"/>
      <c r="S48" s="22" t="s">
        <v>146</v>
      </c>
      <c r="T48" s="81" t="s">
        <v>142</v>
      </c>
      <c r="U48" s="69">
        <v>35533643</v>
      </c>
      <c r="V48" s="347"/>
    </row>
    <row r="49" spans="1:22" s="1" customFormat="1" ht="42.75" customHeight="1">
      <c r="A49" s="205"/>
      <c r="B49" s="150"/>
      <c r="C49" s="150"/>
      <c r="D49" s="150"/>
      <c r="E49" s="159"/>
      <c r="F49" s="159"/>
      <c r="G49" s="153"/>
      <c r="H49" s="159"/>
      <c r="I49" s="248"/>
      <c r="J49" s="148"/>
      <c r="K49" s="320"/>
      <c r="L49" s="245"/>
      <c r="M49" s="160"/>
      <c r="N49" s="150"/>
      <c r="O49" s="290"/>
      <c r="P49" s="175"/>
      <c r="Q49" s="148"/>
      <c r="R49" s="150"/>
      <c r="S49" s="384" t="s">
        <v>226</v>
      </c>
      <c r="T49" s="22" t="s">
        <v>143</v>
      </c>
      <c r="U49" s="69">
        <v>210356977</v>
      </c>
      <c r="V49" s="347"/>
    </row>
    <row r="50" spans="1:22" s="1" customFormat="1" ht="45" customHeight="1">
      <c r="A50" s="205"/>
      <c r="B50" s="150"/>
      <c r="C50" s="150"/>
      <c r="D50" s="150"/>
      <c r="E50" s="159"/>
      <c r="F50" s="159"/>
      <c r="G50" s="153"/>
      <c r="H50" s="159"/>
      <c r="I50" s="248"/>
      <c r="J50" s="148"/>
      <c r="K50" s="320"/>
      <c r="L50" s="245"/>
      <c r="M50" s="160"/>
      <c r="N50" s="150"/>
      <c r="O50" s="290"/>
      <c r="P50" s="175"/>
      <c r="Q50" s="148"/>
      <c r="R50" s="150"/>
      <c r="S50" s="384" t="s">
        <v>145</v>
      </c>
      <c r="T50" s="22" t="s">
        <v>141</v>
      </c>
      <c r="U50" s="98">
        <v>236501301</v>
      </c>
      <c r="V50" s="347"/>
    </row>
    <row r="51" spans="1:22" s="1" customFormat="1" ht="66" customHeight="1">
      <c r="A51" s="205"/>
      <c r="B51" s="150"/>
      <c r="C51" s="150"/>
      <c r="D51" s="150"/>
      <c r="E51" s="159"/>
      <c r="F51" s="159"/>
      <c r="G51" s="153"/>
      <c r="H51" s="159"/>
      <c r="I51" s="248"/>
      <c r="J51" s="148"/>
      <c r="K51" s="320"/>
      <c r="L51" s="245"/>
      <c r="M51" s="160"/>
      <c r="N51" s="150"/>
      <c r="O51" s="290"/>
      <c r="P51" s="175"/>
      <c r="Q51" s="148"/>
      <c r="R51" s="150"/>
      <c r="S51" s="22" t="s">
        <v>147</v>
      </c>
      <c r="T51" s="22" t="s">
        <v>144</v>
      </c>
      <c r="U51" s="98">
        <v>99801408</v>
      </c>
      <c r="V51" s="348"/>
    </row>
    <row r="52" spans="1:22" s="1" customFormat="1" ht="118.5" customHeight="1">
      <c r="A52" s="205"/>
      <c r="B52" s="150"/>
      <c r="C52" s="150"/>
      <c r="D52" s="150"/>
      <c r="E52" s="159"/>
      <c r="F52" s="159"/>
      <c r="G52" s="153"/>
      <c r="H52" s="159"/>
      <c r="I52" s="248"/>
      <c r="J52" s="148"/>
      <c r="K52" s="320"/>
      <c r="L52" s="245"/>
      <c r="M52" s="160"/>
      <c r="N52" s="150"/>
      <c r="O52" s="61" t="s">
        <v>290</v>
      </c>
      <c r="P52" s="53">
        <v>0</v>
      </c>
      <c r="Q52" s="82">
        <v>1</v>
      </c>
      <c r="R52" s="150"/>
      <c r="S52" s="22" t="s">
        <v>223</v>
      </c>
      <c r="T52" s="81" t="s">
        <v>141</v>
      </c>
      <c r="U52" s="125">
        <v>9000000</v>
      </c>
      <c r="V52" s="342" t="s">
        <v>263</v>
      </c>
    </row>
    <row r="53" spans="1:22" s="1" customFormat="1" ht="60" customHeight="1">
      <c r="A53" s="205"/>
      <c r="B53" s="150"/>
      <c r="C53" s="150"/>
      <c r="D53" s="150"/>
      <c r="E53" s="159"/>
      <c r="F53" s="159"/>
      <c r="G53" s="153"/>
      <c r="H53" s="159"/>
      <c r="I53" s="248"/>
      <c r="J53" s="148"/>
      <c r="K53" s="320"/>
      <c r="L53" s="245"/>
      <c r="M53" s="160"/>
      <c r="N53" s="150"/>
      <c r="O53" s="61" t="s">
        <v>262</v>
      </c>
      <c r="P53" s="53">
        <v>0</v>
      </c>
      <c r="Q53" s="82">
        <v>1</v>
      </c>
      <c r="R53" s="150"/>
      <c r="S53" s="22" t="s">
        <v>102</v>
      </c>
      <c r="T53" s="22" t="s">
        <v>54</v>
      </c>
      <c r="U53" s="126">
        <v>58000000</v>
      </c>
      <c r="V53" s="342" t="s">
        <v>263</v>
      </c>
    </row>
    <row r="54" spans="1:22" s="1" customFormat="1" ht="174.75" customHeight="1">
      <c r="A54" s="205"/>
      <c r="B54" s="150"/>
      <c r="C54" s="150"/>
      <c r="D54" s="150"/>
      <c r="E54" s="159"/>
      <c r="F54" s="159"/>
      <c r="G54" s="153"/>
      <c r="H54" s="159"/>
      <c r="I54" s="248"/>
      <c r="J54" s="148"/>
      <c r="K54" s="320"/>
      <c r="L54" s="245"/>
      <c r="M54" s="160"/>
      <c r="N54" s="150"/>
      <c r="O54" s="61" t="s">
        <v>166</v>
      </c>
      <c r="P54" s="53">
        <v>0</v>
      </c>
      <c r="Q54" s="82">
        <v>2</v>
      </c>
      <c r="R54" s="150"/>
      <c r="S54" s="21" t="s">
        <v>102</v>
      </c>
      <c r="T54" s="22" t="s">
        <v>54</v>
      </c>
      <c r="U54" s="69">
        <v>106103761</v>
      </c>
      <c r="V54" s="342" t="s">
        <v>263</v>
      </c>
    </row>
    <row r="55" spans="1:22" s="1" customFormat="1" ht="106.5" customHeight="1">
      <c r="A55" s="205"/>
      <c r="B55" s="150"/>
      <c r="C55" s="150"/>
      <c r="D55" s="150"/>
      <c r="E55" s="159"/>
      <c r="F55" s="159"/>
      <c r="G55" s="153"/>
      <c r="H55" s="159"/>
      <c r="I55" s="248"/>
      <c r="J55" s="148"/>
      <c r="K55" s="320"/>
      <c r="L55" s="245"/>
      <c r="M55" s="160"/>
      <c r="N55" s="150"/>
      <c r="O55" s="23" t="s">
        <v>243</v>
      </c>
      <c r="P55" s="21">
        <v>4</v>
      </c>
      <c r="Q55" s="21">
        <v>3</v>
      </c>
      <c r="R55" s="150"/>
      <c r="S55" s="21" t="s">
        <v>102</v>
      </c>
      <c r="T55" s="22" t="s">
        <v>54</v>
      </c>
      <c r="U55" s="70">
        <f>2200000*11+1700000*11*2</f>
        <v>61600000</v>
      </c>
      <c r="V55" s="342" t="s">
        <v>263</v>
      </c>
    </row>
    <row r="56" spans="1:22" s="1" customFormat="1" ht="160.5" customHeight="1">
      <c r="A56" s="205"/>
      <c r="B56" s="150"/>
      <c r="C56" s="150"/>
      <c r="D56" s="150"/>
      <c r="E56" s="159"/>
      <c r="F56" s="159"/>
      <c r="G56" s="153"/>
      <c r="H56" s="159"/>
      <c r="I56" s="248"/>
      <c r="J56" s="148"/>
      <c r="K56" s="320"/>
      <c r="L56" s="245"/>
      <c r="M56" s="160"/>
      <c r="N56" s="150"/>
      <c r="O56" s="94" t="s">
        <v>167</v>
      </c>
      <c r="P56" s="22">
        <v>1</v>
      </c>
      <c r="Q56" s="21">
        <v>1</v>
      </c>
      <c r="R56" s="150"/>
      <c r="S56" s="21" t="s">
        <v>102</v>
      </c>
      <c r="T56" s="22" t="s">
        <v>54</v>
      </c>
      <c r="U56" s="70">
        <v>10000000</v>
      </c>
      <c r="V56" s="342" t="s">
        <v>263</v>
      </c>
    </row>
    <row r="57" spans="1:22" s="1" customFormat="1" ht="138" customHeight="1">
      <c r="A57" s="205"/>
      <c r="B57" s="150"/>
      <c r="C57" s="150"/>
      <c r="D57" s="150"/>
      <c r="E57" s="159"/>
      <c r="F57" s="159"/>
      <c r="G57" s="153"/>
      <c r="H57" s="159"/>
      <c r="I57" s="248"/>
      <c r="J57" s="148"/>
      <c r="K57" s="320"/>
      <c r="L57" s="245"/>
      <c r="M57" s="160"/>
      <c r="N57" s="150"/>
      <c r="O57" s="94" t="s">
        <v>168</v>
      </c>
      <c r="P57" s="22">
        <v>1</v>
      </c>
      <c r="Q57" s="21">
        <v>1</v>
      </c>
      <c r="R57" s="150"/>
      <c r="S57" s="21" t="s">
        <v>102</v>
      </c>
      <c r="T57" s="22" t="s">
        <v>54</v>
      </c>
      <c r="U57" s="70">
        <v>4300000</v>
      </c>
      <c r="V57" s="349" t="s">
        <v>263</v>
      </c>
    </row>
    <row r="58" spans="1:22" s="1" customFormat="1" ht="131.25" customHeight="1">
      <c r="A58" s="205"/>
      <c r="B58" s="151"/>
      <c r="C58" s="151"/>
      <c r="D58" s="151"/>
      <c r="E58" s="159"/>
      <c r="F58" s="159"/>
      <c r="G58" s="164"/>
      <c r="H58" s="159"/>
      <c r="I58" s="248"/>
      <c r="J58" s="148"/>
      <c r="K58" s="320"/>
      <c r="L58" s="230"/>
      <c r="M58" s="155"/>
      <c r="N58" s="151"/>
      <c r="O58" s="94" t="s">
        <v>169</v>
      </c>
      <c r="P58" s="22">
        <v>0</v>
      </c>
      <c r="Q58" s="21">
        <v>1</v>
      </c>
      <c r="R58" s="151"/>
      <c r="S58" s="21" t="s">
        <v>102</v>
      </c>
      <c r="T58" s="22" t="s">
        <v>54</v>
      </c>
      <c r="U58" s="70">
        <v>19600000</v>
      </c>
      <c r="V58" s="366" t="s">
        <v>263</v>
      </c>
    </row>
    <row r="59" spans="1:22" s="1" customFormat="1" ht="64.5" customHeight="1">
      <c r="A59" s="205"/>
      <c r="B59" s="207" t="s">
        <v>43</v>
      </c>
      <c r="C59" s="158" t="s">
        <v>44</v>
      </c>
      <c r="D59" s="253" t="s">
        <v>45</v>
      </c>
      <c r="E59" s="158">
        <v>0</v>
      </c>
      <c r="F59" s="158" t="s">
        <v>203</v>
      </c>
      <c r="G59" s="158" t="s">
        <v>46</v>
      </c>
      <c r="H59" s="182" t="s">
        <v>183</v>
      </c>
      <c r="I59" s="182" t="s">
        <v>183</v>
      </c>
      <c r="J59" s="306">
        <v>0</v>
      </c>
      <c r="K59" s="328" t="s">
        <v>204</v>
      </c>
      <c r="L59" s="350">
        <v>2020630010107</v>
      </c>
      <c r="M59" s="175" t="s">
        <v>77</v>
      </c>
      <c r="N59" s="243" t="s">
        <v>85</v>
      </c>
      <c r="O59" s="309" t="s">
        <v>292</v>
      </c>
      <c r="P59" s="154">
        <v>0</v>
      </c>
      <c r="Q59" s="234">
        <v>1</v>
      </c>
      <c r="R59" s="182" t="s">
        <v>183</v>
      </c>
      <c r="S59" s="22" t="s">
        <v>235</v>
      </c>
      <c r="T59" s="22" t="s">
        <v>141</v>
      </c>
      <c r="U59" s="70">
        <f>985777486-U63</f>
        <v>971162663.05</v>
      </c>
      <c r="V59" s="351" t="s">
        <v>263</v>
      </c>
    </row>
    <row r="60" spans="1:22" s="1" customFormat="1" ht="64.5" customHeight="1">
      <c r="A60" s="205"/>
      <c r="B60" s="207"/>
      <c r="C60" s="159"/>
      <c r="D60" s="254"/>
      <c r="E60" s="159"/>
      <c r="F60" s="159"/>
      <c r="G60" s="159"/>
      <c r="H60" s="182"/>
      <c r="I60" s="182"/>
      <c r="J60" s="306"/>
      <c r="K60" s="328"/>
      <c r="L60" s="350"/>
      <c r="M60" s="175"/>
      <c r="N60" s="243"/>
      <c r="O60" s="310"/>
      <c r="P60" s="160"/>
      <c r="Q60" s="235"/>
      <c r="R60" s="182"/>
      <c r="S60" s="22" t="s">
        <v>237</v>
      </c>
      <c r="T60" s="22" t="s">
        <v>143</v>
      </c>
      <c r="U60" s="70">
        <f>802122513</f>
        <v>802122513</v>
      </c>
      <c r="V60" s="352"/>
    </row>
    <row r="61" spans="1:22" s="1" customFormat="1" ht="72" customHeight="1">
      <c r="A61" s="205"/>
      <c r="B61" s="207"/>
      <c r="C61" s="159"/>
      <c r="D61" s="254"/>
      <c r="E61" s="159"/>
      <c r="F61" s="159"/>
      <c r="G61" s="159"/>
      <c r="H61" s="182"/>
      <c r="I61" s="182"/>
      <c r="J61" s="306"/>
      <c r="K61" s="328"/>
      <c r="L61" s="350"/>
      <c r="M61" s="175"/>
      <c r="N61" s="243"/>
      <c r="O61" s="311"/>
      <c r="P61" s="155"/>
      <c r="Q61" s="236"/>
      <c r="R61" s="182"/>
      <c r="S61" s="22" t="s">
        <v>236</v>
      </c>
      <c r="T61" s="22" t="s">
        <v>140</v>
      </c>
      <c r="U61" s="70">
        <v>311098365</v>
      </c>
      <c r="V61" s="353"/>
    </row>
    <row r="62" spans="1:22" s="1" customFormat="1" ht="111.75" customHeight="1">
      <c r="A62" s="205"/>
      <c r="B62" s="207"/>
      <c r="C62" s="159"/>
      <c r="D62" s="254"/>
      <c r="E62" s="159"/>
      <c r="F62" s="159"/>
      <c r="G62" s="159"/>
      <c r="H62" s="182"/>
      <c r="I62" s="182"/>
      <c r="J62" s="306"/>
      <c r="K62" s="328"/>
      <c r="L62" s="350"/>
      <c r="M62" s="175"/>
      <c r="N62" s="243"/>
      <c r="O62" s="129" t="s">
        <v>293</v>
      </c>
      <c r="P62" s="53">
        <v>0</v>
      </c>
      <c r="Q62" s="142">
        <v>1</v>
      </c>
      <c r="R62" s="182"/>
      <c r="S62" s="22" t="s">
        <v>285</v>
      </c>
      <c r="T62" s="22" t="s">
        <v>284</v>
      </c>
      <c r="U62" s="70">
        <v>3511730085</v>
      </c>
      <c r="V62" s="354" t="s">
        <v>263</v>
      </c>
    </row>
    <row r="63" spans="1:24" s="1" customFormat="1" ht="100.5" customHeight="1">
      <c r="A63" s="205"/>
      <c r="B63" s="207"/>
      <c r="C63" s="159"/>
      <c r="D63" s="254"/>
      <c r="E63" s="159"/>
      <c r="F63" s="159"/>
      <c r="G63" s="159"/>
      <c r="H63" s="182"/>
      <c r="I63" s="182"/>
      <c r="J63" s="306"/>
      <c r="K63" s="328"/>
      <c r="L63" s="350"/>
      <c r="M63" s="175"/>
      <c r="N63" s="243"/>
      <c r="O63" s="23" t="s">
        <v>244</v>
      </c>
      <c r="P63" s="22">
        <v>0</v>
      </c>
      <c r="Q63" s="104">
        <v>1</v>
      </c>
      <c r="R63" s="182"/>
      <c r="S63" s="22" t="s">
        <v>235</v>
      </c>
      <c r="T63" s="22" t="s">
        <v>141</v>
      </c>
      <c r="U63" s="70">
        <v>14614822.95</v>
      </c>
      <c r="V63" s="354" t="s">
        <v>263</v>
      </c>
      <c r="X63" s="100"/>
    </row>
    <row r="64" spans="1:22" s="1" customFormat="1" ht="91.5" customHeight="1">
      <c r="A64" s="205"/>
      <c r="B64" s="207"/>
      <c r="C64" s="159"/>
      <c r="D64" s="254"/>
      <c r="E64" s="161">
        <v>2</v>
      </c>
      <c r="F64" s="161" t="s">
        <v>205</v>
      </c>
      <c r="G64" s="159"/>
      <c r="H64" s="182" t="s">
        <v>206</v>
      </c>
      <c r="I64" s="182" t="s">
        <v>182</v>
      </c>
      <c r="J64" s="161">
        <v>2</v>
      </c>
      <c r="K64" s="246" t="s">
        <v>205</v>
      </c>
      <c r="L64" s="350"/>
      <c r="M64" s="175"/>
      <c r="N64" s="243"/>
      <c r="O64" s="256" t="s">
        <v>245</v>
      </c>
      <c r="P64" s="154">
        <v>0</v>
      </c>
      <c r="Q64" s="154">
        <v>1</v>
      </c>
      <c r="R64" s="154" t="s">
        <v>260</v>
      </c>
      <c r="S64" s="21" t="s">
        <v>103</v>
      </c>
      <c r="T64" s="22" t="s">
        <v>55</v>
      </c>
      <c r="U64" s="70">
        <f>5906758+30714495</f>
        <v>36621253</v>
      </c>
      <c r="V64" s="351" t="s">
        <v>263</v>
      </c>
    </row>
    <row r="65" spans="1:22" s="1" customFormat="1" ht="91.5" customHeight="1">
      <c r="A65" s="205"/>
      <c r="B65" s="207"/>
      <c r="C65" s="159"/>
      <c r="D65" s="254"/>
      <c r="E65" s="161"/>
      <c r="F65" s="161"/>
      <c r="G65" s="159"/>
      <c r="H65" s="182"/>
      <c r="I65" s="182"/>
      <c r="J65" s="161"/>
      <c r="K65" s="246"/>
      <c r="L65" s="350"/>
      <c r="M65" s="175"/>
      <c r="N65" s="243"/>
      <c r="O65" s="257"/>
      <c r="P65" s="160"/>
      <c r="Q65" s="160"/>
      <c r="R65" s="160"/>
      <c r="S65" s="21" t="s">
        <v>139</v>
      </c>
      <c r="T65" s="53" t="s">
        <v>140</v>
      </c>
      <c r="U65" s="69">
        <v>383949940</v>
      </c>
      <c r="V65" s="352"/>
    </row>
    <row r="66" spans="1:22" s="1" customFormat="1" ht="73.5" customHeight="1">
      <c r="A66" s="205"/>
      <c r="B66" s="207"/>
      <c r="C66" s="159"/>
      <c r="D66" s="254"/>
      <c r="E66" s="161"/>
      <c r="F66" s="161"/>
      <c r="G66" s="159"/>
      <c r="H66" s="182"/>
      <c r="I66" s="182"/>
      <c r="J66" s="161"/>
      <c r="K66" s="246"/>
      <c r="L66" s="350"/>
      <c r="M66" s="175"/>
      <c r="N66" s="243"/>
      <c r="O66" s="257"/>
      <c r="P66" s="160"/>
      <c r="Q66" s="160"/>
      <c r="R66" s="160"/>
      <c r="S66" s="21" t="s">
        <v>139</v>
      </c>
      <c r="T66" s="53" t="s">
        <v>140</v>
      </c>
      <c r="U66" s="69">
        <f>(400000000+898036138)-U65</f>
        <v>914086198</v>
      </c>
      <c r="V66" s="352"/>
    </row>
    <row r="67" spans="1:22" s="1" customFormat="1" ht="87.75" customHeight="1">
      <c r="A67" s="205"/>
      <c r="B67" s="207"/>
      <c r="C67" s="159"/>
      <c r="D67" s="254"/>
      <c r="E67" s="161"/>
      <c r="F67" s="161"/>
      <c r="G67" s="159"/>
      <c r="H67" s="182"/>
      <c r="I67" s="182"/>
      <c r="J67" s="161"/>
      <c r="K67" s="246"/>
      <c r="L67" s="350"/>
      <c r="M67" s="175"/>
      <c r="N67" s="243"/>
      <c r="O67" s="257"/>
      <c r="P67" s="160"/>
      <c r="Q67" s="160"/>
      <c r="R67" s="160"/>
      <c r="S67" s="21" t="s">
        <v>215</v>
      </c>
      <c r="T67" s="53" t="s">
        <v>214</v>
      </c>
      <c r="U67" s="69">
        <v>11758682</v>
      </c>
      <c r="V67" s="352"/>
    </row>
    <row r="68" spans="1:22" s="1" customFormat="1" ht="73.5" customHeight="1">
      <c r="A68" s="205"/>
      <c r="B68" s="207"/>
      <c r="C68" s="159"/>
      <c r="D68" s="254"/>
      <c r="E68" s="161"/>
      <c r="F68" s="161"/>
      <c r="G68" s="159"/>
      <c r="H68" s="182"/>
      <c r="I68" s="182"/>
      <c r="J68" s="161"/>
      <c r="K68" s="246"/>
      <c r="L68" s="350"/>
      <c r="M68" s="175"/>
      <c r="N68" s="243"/>
      <c r="O68" s="257"/>
      <c r="P68" s="160"/>
      <c r="Q68" s="160"/>
      <c r="R68" s="160"/>
      <c r="S68" s="21" t="s">
        <v>217</v>
      </c>
      <c r="T68" s="53" t="s">
        <v>216</v>
      </c>
      <c r="U68" s="69">
        <v>15532242</v>
      </c>
      <c r="V68" s="352"/>
    </row>
    <row r="69" spans="1:22" s="1" customFormat="1" ht="81.75" customHeight="1">
      <c r="A69" s="205"/>
      <c r="B69" s="207"/>
      <c r="C69" s="151"/>
      <c r="D69" s="255"/>
      <c r="E69" s="161"/>
      <c r="F69" s="161"/>
      <c r="G69" s="163"/>
      <c r="H69" s="182"/>
      <c r="I69" s="182"/>
      <c r="J69" s="161"/>
      <c r="K69" s="246"/>
      <c r="L69" s="350"/>
      <c r="M69" s="175"/>
      <c r="N69" s="243"/>
      <c r="O69" s="231"/>
      <c r="P69" s="155"/>
      <c r="Q69" s="155"/>
      <c r="R69" s="155"/>
      <c r="S69" s="21" t="s">
        <v>103</v>
      </c>
      <c r="T69" s="22" t="s">
        <v>55</v>
      </c>
      <c r="U69" s="70">
        <f>(31187683+168912317+156454991)-30714495</f>
        <v>325840496</v>
      </c>
      <c r="V69" s="353"/>
    </row>
    <row r="70" spans="1:22" s="1" customFormat="1" ht="177.75" customHeight="1">
      <c r="A70" s="205"/>
      <c r="B70" s="149" t="s">
        <v>62</v>
      </c>
      <c r="C70" s="158" t="s">
        <v>63</v>
      </c>
      <c r="D70" s="158" t="s">
        <v>64</v>
      </c>
      <c r="E70" s="249">
        <v>0</v>
      </c>
      <c r="F70" s="158" t="s">
        <v>134</v>
      </c>
      <c r="G70" s="158" t="s">
        <v>207</v>
      </c>
      <c r="H70" s="314" t="s">
        <v>120</v>
      </c>
      <c r="I70" s="176" t="s">
        <v>201</v>
      </c>
      <c r="J70" s="258">
        <v>0</v>
      </c>
      <c r="K70" s="329" t="s">
        <v>76</v>
      </c>
      <c r="L70" s="244">
        <v>2020630010173</v>
      </c>
      <c r="M70" s="154" t="s">
        <v>65</v>
      </c>
      <c r="N70" s="149" t="s">
        <v>86</v>
      </c>
      <c r="O70" s="23" t="s">
        <v>170</v>
      </c>
      <c r="P70" s="22">
        <v>0</v>
      </c>
      <c r="Q70" s="22">
        <v>2</v>
      </c>
      <c r="R70" s="176" t="s">
        <v>201</v>
      </c>
      <c r="S70" s="21" t="s">
        <v>219</v>
      </c>
      <c r="T70" s="22" t="s">
        <v>54</v>
      </c>
      <c r="U70" s="70">
        <f>51000000</f>
        <v>51000000</v>
      </c>
      <c r="V70" s="355" t="s">
        <v>263</v>
      </c>
    </row>
    <row r="71" spans="1:22" s="1" customFormat="1" ht="129" customHeight="1">
      <c r="A71" s="205"/>
      <c r="B71" s="150"/>
      <c r="C71" s="159"/>
      <c r="D71" s="159"/>
      <c r="E71" s="250"/>
      <c r="F71" s="159"/>
      <c r="G71" s="159"/>
      <c r="H71" s="314"/>
      <c r="I71" s="177"/>
      <c r="J71" s="259"/>
      <c r="K71" s="330"/>
      <c r="L71" s="245"/>
      <c r="M71" s="160"/>
      <c r="N71" s="150"/>
      <c r="O71" s="23" t="s">
        <v>171</v>
      </c>
      <c r="P71" s="22">
        <v>0</v>
      </c>
      <c r="Q71" s="22">
        <v>1</v>
      </c>
      <c r="R71" s="177"/>
      <c r="S71" s="21" t="s">
        <v>219</v>
      </c>
      <c r="T71" s="22" t="s">
        <v>54</v>
      </c>
      <c r="U71" s="70">
        <v>15400000</v>
      </c>
      <c r="V71" s="174"/>
    </row>
    <row r="72" spans="1:22" s="1" customFormat="1" ht="131.25" customHeight="1">
      <c r="A72" s="205"/>
      <c r="B72" s="150"/>
      <c r="C72" s="159"/>
      <c r="D72" s="159"/>
      <c r="E72" s="250"/>
      <c r="F72" s="159"/>
      <c r="G72" s="159"/>
      <c r="H72" s="314"/>
      <c r="I72" s="177"/>
      <c r="J72" s="259"/>
      <c r="K72" s="330"/>
      <c r="L72" s="245"/>
      <c r="M72" s="160"/>
      <c r="N72" s="150"/>
      <c r="O72" s="23" t="s">
        <v>266</v>
      </c>
      <c r="P72" s="22">
        <v>4</v>
      </c>
      <c r="Q72" s="22">
        <v>4</v>
      </c>
      <c r="R72" s="177"/>
      <c r="S72" s="21" t="s">
        <v>219</v>
      </c>
      <c r="T72" s="22" t="s">
        <v>54</v>
      </c>
      <c r="U72" s="70">
        <v>178600000</v>
      </c>
      <c r="V72" s="174"/>
    </row>
    <row r="73" spans="1:22" s="1" customFormat="1" ht="64.5" customHeight="1">
      <c r="A73" s="205"/>
      <c r="B73" s="150"/>
      <c r="C73" s="159"/>
      <c r="D73" s="159"/>
      <c r="E73" s="251"/>
      <c r="F73" s="163"/>
      <c r="G73" s="163"/>
      <c r="H73" s="314"/>
      <c r="I73" s="178"/>
      <c r="J73" s="260"/>
      <c r="K73" s="331"/>
      <c r="L73" s="245"/>
      <c r="M73" s="160"/>
      <c r="N73" s="150"/>
      <c r="O73" s="23" t="s">
        <v>246</v>
      </c>
      <c r="P73" s="22">
        <v>0</v>
      </c>
      <c r="Q73" s="22">
        <v>1</v>
      </c>
      <c r="R73" s="178"/>
      <c r="S73" s="21" t="s">
        <v>219</v>
      </c>
      <c r="T73" s="22" t="s">
        <v>54</v>
      </c>
      <c r="U73" s="70">
        <v>30000000</v>
      </c>
      <c r="V73" s="174"/>
    </row>
    <row r="74" spans="1:22" s="1" customFormat="1" ht="230.25" customHeight="1">
      <c r="A74" s="205"/>
      <c r="B74" s="150"/>
      <c r="C74" s="159"/>
      <c r="D74" s="159"/>
      <c r="E74" s="161">
        <v>0</v>
      </c>
      <c r="F74" s="246" t="s">
        <v>270</v>
      </c>
      <c r="G74" s="161" t="s">
        <v>248</v>
      </c>
      <c r="H74" s="161" t="s">
        <v>269</v>
      </c>
      <c r="I74" s="161" t="s">
        <v>269</v>
      </c>
      <c r="J74" s="161">
        <v>0</v>
      </c>
      <c r="K74" s="246" t="s">
        <v>270</v>
      </c>
      <c r="L74" s="245"/>
      <c r="M74" s="160"/>
      <c r="N74" s="150"/>
      <c r="O74" s="61" t="s">
        <v>238</v>
      </c>
      <c r="P74" s="53">
        <v>0</v>
      </c>
      <c r="Q74" s="82">
        <v>1</v>
      </c>
      <c r="R74" s="175" t="s">
        <v>275</v>
      </c>
      <c r="S74" s="21" t="s">
        <v>121</v>
      </c>
      <c r="T74" s="22" t="s">
        <v>54</v>
      </c>
      <c r="U74" s="69">
        <v>74800000</v>
      </c>
      <c r="V74" s="137" t="s">
        <v>263</v>
      </c>
    </row>
    <row r="75" spans="1:22" s="1" customFormat="1" ht="185.25" customHeight="1">
      <c r="A75" s="205"/>
      <c r="B75" s="150"/>
      <c r="C75" s="159"/>
      <c r="D75" s="159"/>
      <c r="E75" s="161"/>
      <c r="F75" s="246"/>
      <c r="G75" s="161"/>
      <c r="H75" s="161"/>
      <c r="I75" s="161"/>
      <c r="J75" s="161"/>
      <c r="K75" s="246"/>
      <c r="L75" s="245"/>
      <c r="M75" s="160"/>
      <c r="N75" s="150"/>
      <c r="O75" s="23" t="s">
        <v>177</v>
      </c>
      <c r="P75" s="22">
        <v>0</v>
      </c>
      <c r="Q75" s="22">
        <v>2</v>
      </c>
      <c r="R75" s="175"/>
      <c r="S75" s="21" t="s">
        <v>121</v>
      </c>
      <c r="T75" s="22" t="s">
        <v>54</v>
      </c>
      <c r="U75" s="70">
        <v>74800000</v>
      </c>
      <c r="V75" s="137" t="s">
        <v>263</v>
      </c>
    </row>
    <row r="76" spans="1:22" s="1" customFormat="1" ht="111.75" customHeight="1">
      <c r="A76" s="205"/>
      <c r="B76" s="150"/>
      <c r="C76" s="159"/>
      <c r="D76" s="159"/>
      <c r="E76" s="161"/>
      <c r="F76" s="246"/>
      <c r="G76" s="161"/>
      <c r="H76" s="161"/>
      <c r="I76" s="161"/>
      <c r="J76" s="161"/>
      <c r="K76" s="246"/>
      <c r="L76" s="245"/>
      <c r="M76" s="160"/>
      <c r="N76" s="150"/>
      <c r="O76" s="23" t="s">
        <v>178</v>
      </c>
      <c r="P76" s="22">
        <v>0</v>
      </c>
      <c r="Q76" s="22">
        <v>1</v>
      </c>
      <c r="R76" s="175"/>
      <c r="S76" s="21" t="s">
        <v>121</v>
      </c>
      <c r="T76" s="22" t="s">
        <v>54</v>
      </c>
      <c r="U76" s="70">
        <f>46600000</f>
        <v>46600000</v>
      </c>
      <c r="V76" s="356" t="s">
        <v>263</v>
      </c>
    </row>
    <row r="77" spans="1:22" s="1" customFormat="1" ht="111.75" customHeight="1">
      <c r="A77" s="205"/>
      <c r="B77" s="150"/>
      <c r="C77" s="159"/>
      <c r="D77" s="159"/>
      <c r="E77" s="161"/>
      <c r="F77" s="246"/>
      <c r="G77" s="161"/>
      <c r="H77" s="161"/>
      <c r="I77" s="161"/>
      <c r="J77" s="161"/>
      <c r="K77" s="246"/>
      <c r="L77" s="245"/>
      <c r="M77" s="160"/>
      <c r="N77" s="150"/>
      <c r="O77" s="23" t="s">
        <v>179</v>
      </c>
      <c r="P77" s="22">
        <v>0</v>
      </c>
      <c r="Q77" s="22">
        <v>1</v>
      </c>
      <c r="R77" s="175"/>
      <c r="S77" s="21" t="s">
        <v>121</v>
      </c>
      <c r="T77" s="22" t="s">
        <v>54</v>
      </c>
      <c r="U77" s="70">
        <v>50000000</v>
      </c>
      <c r="V77" s="356" t="s">
        <v>263</v>
      </c>
    </row>
    <row r="78" spans="1:22" s="1" customFormat="1" ht="166.5" customHeight="1">
      <c r="A78" s="205"/>
      <c r="B78" s="150"/>
      <c r="C78" s="159"/>
      <c r="D78" s="159"/>
      <c r="E78" s="161"/>
      <c r="F78" s="246"/>
      <c r="G78" s="161"/>
      <c r="H78" s="161"/>
      <c r="I78" s="161"/>
      <c r="J78" s="161"/>
      <c r="K78" s="246"/>
      <c r="L78" s="245"/>
      <c r="M78" s="160"/>
      <c r="N78" s="150"/>
      <c r="O78" s="23" t="s">
        <v>296</v>
      </c>
      <c r="P78" s="22">
        <v>0</v>
      </c>
      <c r="Q78" s="22">
        <v>1</v>
      </c>
      <c r="R78" s="175"/>
      <c r="S78" s="21" t="s">
        <v>121</v>
      </c>
      <c r="T78" s="22" t="s">
        <v>54</v>
      </c>
      <c r="U78" s="69">
        <f>33000000+2200000</f>
        <v>35200000</v>
      </c>
      <c r="V78" s="137" t="s">
        <v>263</v>
      </c>
    </row>
    <row r="79" spans="1:22" s="1" customFormat="1" ht="64.5" customHeight="1">
      <c r="A79" s="205"/>
      <c r="B79" s="150"/>
      <c r="C79" s="159"/>
      <c r="D79" s="159"/>
      <c r="E79" s="161">
        <v>0</v>
      </c>
      <c r="F79" s="246" t="s">
        <v>76</v>
      </c>
      <c r="G79" s="161"/>
      <c r="H79" s="161" t="s">
        <v>267</v>
      </c>
      <c r="I79" s="161" t="s">
        <v>268</v>
      </c>
      <c r="J79" s="161">
        <v>0</v>
      </c>
      <c r="K79" s="246" t="s">
        <v>76</v>
      </c>
      <c r="L79" s="245"/>
      <c r="M79" s="160"/>
      <c r="N79" s="150"/>
      <c r="O79" s="23" t="s">
        <v>265</v>
      </c>
      <c r="P79" s="22">
        <v>4</v>
      </c>
      <c r="Q79" s="22">
        <v>4</v>
      </c>
      <c r="R79" s="175" t="s">
        <v>276</v>
      </c>
      <c r="S79" s="21" t="s">
        <v>121</v>
      </c>
      <c r="T79" s="22" t="s">
        <v>54</v>
      </c>
      <c r="U79" s="357">
        <v>90709428.36999893</v>
      </c>
      <c r="V79" s="137" t="s">
        <v>263</v>
      </c>
    </row>
    <row r="80" spans="1:22" s="1" customFormat="1" ht="147" customHeight="1">
      <c r="A80" s="205"/>
      <c r="B80" s="150"/>
      <c r="C80" s="159"/>
      <c r="D80" s="159"/>
      <c r="E80" s="161">
        <v>0</v>
      </c>
      <c r="F80" s="246" t="s">
        <v>76</v>
      </c>
      <c r="G80" s="161"/>
      <c r="H80" s="161" t="s">
        <v>267</v>
      </c>
      <c r="I80" s="161" t="s">
        <v>268</v>
      </c>
      <c r="J80" s="161">
        <v>0</v>
      </c>
      <c r="K80" s="246" t="s">
        <v>76</v>
      </c>
      <c r="L80" s="245"/>
      <c r="M80" s="160"/>
      <c r="N80" s="150"/>
      <c r="O80" s="23" t="s">
        <v>170</v>
      </c>
      <c r="P80" s="22">
        <v>0</v>
      </c>
      <c r="Q80" s="22">
        <v>2</v>
      </c>
      <c r="R80" s="175"/>
      <c r="S80" s="21" t="s">
        <v>121</v>
      </c>
      <c r="T80" s="22" t="s">
        <v>54</v>
      </c>
      <c r="U80" s="70">
        <f>61600000</f>
        <v>61600000</v>
      </c>
      <c r="V80" s="137" t="s">
        <v>263</v>
      </c>
    </row>
    <row r="81" spans="1:22" s="1" customFormat="1" ht="75.75" customHeight="1">
      <c r="A81" s="205"/>
      <c r="B81" s="150"/>
      <c r="C81" s="159"/>
      <c r="D81" s="159"/>
      <c r="E81" s="171">
        <v>12</v>
      </c>
      <c r="F81" s="172" t="s">
        <v>174</v>
      </c>
      <c r="G81" s="161"/>
      <c r="H81" s="161" t="s">
        <v>172</v>
      </c>
      <c r="I81" s="161" t="s">
        <v>173</v>
      </c>
      <c r="J81" s="161">
        <v>12</v>
      </c>
      <c r="K81" s="246" t="s">
        <v>174</v>
      </c>
      <c r="L81" s="245"/>
      <c r="M81" s="160"/>
      <c r="N81" s="150"/>
      <c r="O81" s="256" t="s">
        <v>175</v>
      </c>
      <c r="P81" s="154">
        <v>0</v>
      </c>
      <c r="Q81" s="154">
        <v>1</v>
      </c>
      <c r="R81" s="175" t="s">
        <v>172</v>
      </c>
      <c r="S81" s="22" t="s">
        <v>220</v>
      </c>
      <c r="T81" s="22" t="s">
        <v>138</v>
      </c>
      <c r="U81" s="70">
        <f>690655652</f>
        <v>690655652</v>
      </c>
      <c r="V81" s="174" t="s">
        <v>263</v>
      </c>
    </row>
    <row r="82" spans="1:22" s="1" customFormat="1" ht="30.75" customHeight="1">
      <c r="A82" s="205"/>
      <c r="B82" s="150"/>
      <c r="C82" s="159"/>
      <c r="D82" s="159"/>
      <c r="E82" s="171"/>
      <c r="F82" s="172"/>
      <c r="G82" s="161"/>
      <c r="H82" s="161"/>
      <c r="I82" s="161"/>
      <c r="J82" s="161"/>
      <c r="K82" s="246"/>
      <c r="L82" s="245"/>
      <c r="M82" s="160"/>
      <c r="N82" s="150"/>
      <c r="O82" s="257"/>
      <c r="P82" s="160"/>
      <c r="Q82" s="160"/>
      <c r="R82" s="175"/>
      <c r="S82" s="22" t="s">
        <v>218</v>
      </c>
      <c r="T82" s="22" t="s">
        <v>141</v>
      </c>
      <c r="U82" s="70">
        <v>43000000</v>
      </c>
      <c r="V82" s="174"/>
    </row>
    <row r="83" spans="1:22" s="47" customFormat="1" ht="29.25" customHeight="1">
      <c r="A83" s="205"/>
      <c r="B83" s="150"/>
      <c r="C83" s="159"/>
      <c r="D83" s="159"/>
      <c r="E83" s="171"/>
      <c r="F83" s="172"/>
      <c r="G83" s="161"/>
      <c r="H83" s="161"/>
      <c r="I83" s="161"/>
      <c r="J83" s="161"/>
      <c r="K83" s="246"/>
      <c r="L83" s="245"/>
      <c r="M83" s="160"/>
      <c r="N83" s="150"/>
      <c r="O83" s="231"/>
      <c r="P83" s="155"/>
      <c r="Q83" s="155"/>
      <c r="R83" s="175"/>
      <c r="S83" s="22" t="s">
        <v>121</v>
      </c>
      <c r="T83" s="22" t="s">
        <v>54</v>
      </c>
      <c r="U83" s="70">
        <v>10555824</v>
      </c>
      <c r="V83" s="174"/>
    </row>
    <row r="84" spans="1:22" s="47" customFormat="1" ht="51" customHeight="1">
      <c r="A84" s="205"/>
      <c r="B84" s="150"/>
      <c r="C84" s="159"/>
      <c r="D84" s="159"/>
      <c r="E84" s="171"/>
      <c r="F84" s="172"/>
      <c r="G84" s="161"/>
      <c r="H84" s="161"/>
      <c r="I84" s="161"/>
      <c r="J84" s="161"/>
      <c r="K84" s="246"/>
      <c r="L84" s="245"/>
      <c r="M84" s="160"/>
      <c r="N84" s="150"/>
      <c r="O84" s="61" t="s">
        <v>287</v>
      </c>
      <c r="P84" s="53">
        <v>0</v>
      </c>
      <c r="Q84" s="53">
        <v>5</v>
      </c>
      <c r="R84" s="175"/>
      <c r="S84" s="22" t="s">
        <v>121</v>
      </c>
      <c r="T84" s="22" t="s">
        <v>54</v>
      </c>
      <c r="U84" s="69">
        <v>200000000</v>
      </c>
      <c r="V84" s="174"/>
    </row>
    <row r="85" spans="1:22" s="47" customFormat="1" ht="47.25" customHeight="1">
      <c r="A85" s="205"/>
      <c r="B85" s="150"/>
      <c r="C85" s="159"/>
      <c r="D85" s="159"/>
      <c r="E85" s="171"/>
      <c r="F85" s="172"/>
      <c r="G85" s="161"/>
      <c r="H85" s="161"/>
      <c r="I85" s="161"/>
      <c r="J85" s="161"/>
      <c r="K85" s="246"/>
      <c r="L85" s="245"/>
      <c r="M85" s="160"/>
      <c r="N85" s="150"/>
      <c r="O85" s="61" t="s">
        <v>288</v>
      </c>
      <c r="P85" s="53">
        <v>0</v>
      </c>
      <c r="Q85" s="53">
        <v>1</v>
      </c>
      <c r="R85" s="175"/>
      <c r="S85" s="22" t="s">
        <v>121</v>
      </c>
      <c r="T85" s="22" t="s">
        <v>54</v>
      </c>
      <c r="U85" s="69">
        <v>408000000</v>
      </c>
      <c r="V85" s="174"/>
    </row>
    <row r="86" spans="1:22" s="47" customFormat="1" ht="137.25" customHeight="1">
      <c r="A86" s="205"/>
      <c r="B86" s="150"/>
      <c r="C86" s="159"/>
      <c r="D86" s="159"/>
      <c r="E86" s="171"/>
      <c r="F86" s="172"/>
      <c r="G86" s="161"/>
      <c r="H86" s="161"/>
      <c r="I86" s="161"/>
      <c r="J86" s="161"/>
      <c r="K86" s="246"/>
      <c r="L86" s="245"/>
      <c r="M86" s="160"/>
      <c r="N86" s="150"/>
      <c r="O86" s="61" t="s">
        <v>176</v>
      </c>
      <c r="P86" s="53">
        <v>0</v>
      </c>
      <c r="Q86" s="53">
        <v>1</v>
      </c>
      <c r="R86" s="175"/>
      <c r="S86" s="22" t="s">
        <v>121</v>
      </c>
      <c r="T86" s="22" t="s">
        <v>54</v>
      </c>
      <c r="U86" s="69">
        <v>55734747.63</v>
      </c>
      <c r="V86" s="174"/>
    </row>
    <row r="87" spans="1:22" s="1" customFormat="1" ht="78.75" customHeight="1">
      <c r="A87" s="205"/>
      <c r="B87" s="262" t="s">
        <v>108</v>
      </c>
      <c r="C87" s="264" t="s">
        <v>109</v>
      </c>
      <c r="D87" s="266" t="s">
        <v>110</v>
      </c>
      <c r="E87" s="252">
        <v>0</v>
      </c>
      <c r="F87" s="252" t="s">
        <v>111</v>
      </c>
      <c r="G87" s="176" t="s">
        <v>208</v>
      </c>
      <c r="H87" s="270" t="s">
        <v>112</v>
      </c>
      <c r="I87" s="272" t="s">
        <v>113</v>
      </c>
      <c r="J87" s="252">
        <v>0</v>
      </c>
      <c r="K87" s="332" t="s">
        <v>111</v>
      </c>
      <c r="L87" s="367">
        <v>2020630010116</v>
      </c>
      <c r="M87" s="154" t="s">
        <v>114</v>
      </c>
      <c r="N87" s="368" t="s">
        <v>132</v>
      </c>
      <c r="O87" s="23" t="s">
        <v>294</v>
      </c>
      <c r="P87" s="22">
        <v>0</v>
      </c>
      <c r="Q87" s="22">
        <v>4</v>
      </c>
      <c r="R87" s="145" t="s">
        <v>113</v>
      </c>
      <c r="S87" s="53" t="s">
        <v>115</v>
      </c>
      <c r="T87" s="22" t="s">
        <v>54</v>
      </c>
      <c r="U87" s="69">
        <v>120000000</v>
      </c>
      <c r="V87" s="369" t="s">
        <v>263</v>
      </c>
    </row>
    <row r="88" spans="1:22" s="1" customFormat="1" ht="171.75" customHeight="1">
      <c r="A88" s="205"/>
      <c r="B88" s="263"/>
      <c r="C88" s="265"/>
      <c r="D88" s="267"/>
      <c r="E88" s="269"/>
      <c r="F88" s="269"/>
      <c r="G88" s="177"/>
      <c r="H88" s="271"/>
      <c r="I88" s="273"/>
      <c r="J88" s="269"/>
      <c r="K88" s="333"/>
      <c r="L88" s="370"/>
      <c r="M88" s="160"/>
      <c r="N88" s="371"/>
      <c r="O88" s="23" t="s">
        <v>180</v>
      </c>
      <c r="P88" s="22">
        <v>0</v>
      </c>
      <c r="Q88" s="22">
        <v>2</v>
      </c>
      <c r="R88" s="147"/>
      <c r="S88" s="53" t="s">
        <v>119</v>
      </c>
      <c r="T88" s="22" t="s">
        <v>54</v>
      </c>
      <c r="U88" s="69">
        <v>30000000</v>
      </c>
      <c r="V88" s="369" t="s">
        <v>263</v>
      </c>
    </row>
    <row r="89" spans="1:22" s="1" customFormat="1" ht="80.25" customHeight="1">
      <c r="A89" s="205"/>
      <c r="B89" s="263"/>
      <c r="C89" s="265"/>
      <c r="D89" s="267"/>
      <c r="E89" s="252">
        <v>0</v>
      </c>
      <c r="F89" s="252" t="s">
        <v>116</v>
      </c>
      <c r="G89" s="177"/>
      <c r="H89" s="252" t="s">
        <v>117</v>
      </c>
      <c r="I89" s="307" t="s">
        <v>286</v>
      </c>
      <c r="J89" s="252">
        <v>0</v>
      </c>
      <c r="K89" s="332" t="s">
        <v>116</v>
      </c>
      <c r="L89" s="370"/>
      <c r="M89" s="160"/>
      <c r="N89" s="371"/>
      <c r="O89" s="358" t="s">
        <v>295</v>
      </c>
      <c r="P89" s="22">
        <v>0</v>
      </c>
      <c r="Q89" s="22">
        <v>1</v>
      </c>
      <c r="R89" s="154" t="s">
        <v>118</v>
      </c>
      <c r="S89" s="53" t="s">
        <v>119</v>
      </c>
      <c r="T89" s="22" t="s">
        <v>54</v>
      </c>
      <c r="U89" s="69">
        <v>90000000</v>
      </c>
      <c r="V89" s="356" t="s">
        <v>263</v>
      </c>
    </row>
    <row r="90" spans="1:22" s="1" customFormat="1" ht="175.5" customHeight="1">
      <c r="A90" s="205"/>
      <c r="B90" s="170"/>
      <c r="C90" s="164"/>
      <c r="D90" s="268"/>
      <c r="E90" s="164"/>
      <c r="F90" s="164"/>
      <c r="G90" s="261"/>
      <c r="H90" s="269"/>
      <c r="I90" s="308"/>
      <c r="J90" s="164"/>
      <c r="K90" s="334"/>
      <c r="L90" s="372"/>
      <c r="M90" s="155"/>
      <c r="N90" s="363"/>
      <c r="O90" s="23" t="s">
        <v>181</v>
      </c>
      <c r="P90" s="22">
        <v>0</v>
      </c>
      <c r="Q90" s="22">
        <v>2</v>
      </c>
      <c r="R90" s="155"/>
      <c r="S90" s="53" t="s">
        <v>119</v>
      </c>
      <c r="T90" s="22" t="s">
        <v>54</v>
      </c>
      <c r="U90" s="69">
        <v>10000000</v>
      </c>
      <c r="V90" s="356" t="s">
        <v>263</v>
      </c>
    </row>
    <row r="91" spans="1:22" s="1" customFormat="1" ht="110.25" customHeight="1">
      <c r="A91" s="205"/>
      <c r="B91" s="87" t="s">
        <v>43</v>
      </c>
      <c r="C91" s="74" t="s">
        <v>192</v>
      </c>
      <c r="D91" s="75" t="s">
        <v>193</v>
      </c>
      <c r="E91" s="74">
        <v>1</v>
      </c>
      <c r="F91" s="74">
        <v>1</v>
      </c>
      <c r="G91" s="76" t="s">
        <v>66</v>
      </c>
      <c r="H91" s="76" t="s">
        <v>194</v>
      </c>
      <c r="I91" s="76" t="s">
        <v>195</v>
      </c>
      <c r="J91" s="77">
        <v>1</v>
      </c>
      <c r="K91" s="78">
        <v>1</v>
      </c>
      <c r="L91" s="138">
        <v>2020630010108</v>
      </c>
      <c r="M91" s="61" t="s">
        <v>209</v>
      </c>
      <c r="N91" s="61" t="s">
        <v>210</v>
      </c>
      <c r="O91" s="359" t="s">
        <v>222</v>
      </c>
      <c r="P91" s="53">
        <v>0</v>
      </c>
      <c r="Q91" s="53">
        <v>1</v>
      </c>
      <c r="R91" s="76" t="s">
        <v>195</v>
      </c>
      <c r="S91" s="53" t="s">
        <v>282</v>
      </c>
      <c r="T91" s="81" t="s">
        <v>141</v>
      </c>
      <c r="U91" s="69">
        <v>57000000</v>
      </c>
      <c r="V91" s="342" t="s">
        <v>263</v>
      </c>
    </row>
    <row r="92" spans="1:22" s="47" customFormat="1" ht="96.75" customHeight="1">
      <c r="A92" s="206"/>
      <c r="B92" s="54" t="s">
        <v>124</v>
      </c>
      <c r="C92" s="115" t="s">
        <v>125</v>
      </c>
      <c r="D92" s="131" t="s">
        <v>126</v>
      </c>
      <c r="E92" s="93">
        <v>0</v>
      </c>
      <c r="F92" s="93">
        <v>2</v>
      </c>
      <c r="G92" s="132" t="s">
        <v>127</v>
      </c>
      <c r="H92" s="52" t="s">
        <v>128</v>
      </c>
      <c r="I92" s="52" t="s">
        <v>128</v>
      </c>
      <c r="J92" s="93">
        <v>0</v>
      </c>
      <c r="K92" s="335">
        <v>2</v>
      </c>
      <c r="L92" s="138">
        <v>2020630010115</v>
      </c>
      <c r="M92" s="61" t="s">
        <v>129</v>
      </c>
      <c r="N92" s="61" t="s">
        <v>133</v>
      </c>
      <c r="O92" s="130" t="s">
        <v>289</v>
      </c>
      <c r="P92" s="53">
        <v>0</v>
      </c>
      <c r="Q92" s="53">
        <v>1</v>
      </c>
      <c r="R92" s="373" t="s">
        <v>128</v>
      </c>
      <c r="S92" s="53" t="s">
        <v>130</v>
      </c>
      <c r="T92" s="22" t="s">
        <v>54</v>
      </c>
      <c r="U92" s="69">
        <v>80000000</v>
      </c>
      <c r="V92" s="360" t="s">
        <v>263</v>
      </c>
    </row>
    <row r="93" spans="1:22" s="47" customFormat="1" ht="105" customHeight="1">
      <c r="A93" s="277" t="s">
        <v>47</v>
      </c>
      <c r="B93" s="63" t="s">
        <v>66</v>
      </c>
      <c r="C93" s="116" t="s">
        <v>67</v>
      </c>
      <c r="D93" s="63" t="s">
        <v>68</v>
      </c>
      <c r="E93" s="116">
        <v>3</v>
      </c>
      <c r="F93" s="116">
        <v>4</v>
      </c>
      <c r="G93" s="132" t="s">
        <v>66</v>
      </c>
      <c r="H93" s="23" t="s">
        <v>69</v>
      </c>
      <c r="I93" s="25" t="s">
        <v>70</v>
      </c>
      <c r="J93" s="26">
        <v>3</v>
      </c>
      <c r="K93" s="336">
        <v>4</v>
      </c>
      <c r="L93" s="374">
        <v>2020630010168</v>
      </c>
      <c r="M93" s="23" t="s">
        <v>73</v>
      </c>
      <c r="N93" s="96" t="s">
        <v>88</v>
      </c>
      <c r="O93" s="23" t="s">
        <v>148</v>
      </c>
      <c r="P93" s="22">
        <v>0</v>
      </c>
      <c r="Q93" s="22">
        <v>1</v>
      </c>
      <c r="R93" s="25" t="s">
        <v>252</v>
      </c>
      <c r="S93" s="22" t="s">
        <v>107</v>
      </c>
      <c r="T93" s="22" t="s">
        <v>50</v>
      </c>
      <c r="U93" s="70">
        <v>484019421</v>
      </c>
      <c r="V93" s="360" t="s">
        <v>263</v>
      </c>
    </row>
    <row r="94" spans="1:22" s="47" customFormat="1" ht="119.25" customHeight="1">
      <c r="A94" s="278"/>
      <c r="B94" s="127" t="s">
        <v>37</v>
      </c>
      <c r="C94" s="118" t="s">
        <v>271</v>
      </c>
      <c r="D94" s="127" t="s">
        <v>80</v>
      </c>
      <c r="E94" s="118">
        <v>1</v>
      </c>
      <c r="F94" s="118">
        <v>1</v>
      </c>
      <c r="G94" s="132" t="s">
        <v>38</v>
      </c>
      <c r="H94" s="132" t="s">
        <v>272</v>
      </c>
      <c r="I94" s="132" t="s">
        <v>272</v>
      </c>
      <c r="J94" s="117">
        <v>1</v>
      </c>
      <c r="K94" s="337">
        <v>1</v>
      </c>
      <c r="L94" s="374">
        <v>2020630010139</v>
      </c>
      <c r="M94" s="23" t="s">
        <v>273</v>
      </c>
      <c r="N94" s="97" t="s">
        <v>82</v>
      </c>
      <c r="O94" s="63" t="s">
        <v>274</v>
      </c>
      <c r="P94" s="22">
        <v>0</v>
      </c>
      <c r="Q94" s="133">
        <v>2</v>
      </c>
      <c r="R94" s="25" t="s">
        <v>280</v>
      </c>
      <c r="S94" s="22" t="s">
        <v>281</v>
      </c>
      <c r="T94" s="81" t="s">
        <v>54</v>
      </c>
      <c r="U94" s="113">
        <v>100000000</v>
      </c>
      <c r="V94" s="360" t="s">
        <v>263</v>
      </c>
    </row>
    <row r="95" spans="1:22" s="1" customFormat="1" ht="69" customHeight="1">
      <c r="A95" s="278"/>
      <c r="B95" s="79" t="s">
        <v>43</v>
      </c>
      <c r="C95" s="73" t="s">
        <v>44</v>
      </c>
      <c r="D95" s="79" t="s">
        <v>193</v>
      </c>
      <c r="E95" s="73">
        <v>0</v>
      </c>
      <c r="F95" s="73">
        <v>5</v>
      </c>
      <c r="G95" s="68" t="s">
        <v>66</v>
      </c>
      <c r="H95" s="68" t="s">
        <v>196</v>
      </c>
      <c r="I95" s="68" t="s">
        <v>197</v>
      </c>
      <c r="J95" s="72">
        <v>0</v>
      </c>
      <c r="K95" s="338">
        <v>5</v>
      </c>
      <c r="L95" s="374">
        <v>2020630010118</v>
      </c>
      <c r="M95" s="23" t="s">
        <v>198</v>
      </c>
      <c r="N95" s="97" t="s">
        <v>211</v>
      </c>
      <c r="O95" s="63" t="s">
        <v>221</v>
      </c>
      <c r="P95" s="22">
        <v>1</v>
      </c>
      <c r="Q95" s="22">
        <v>1</v>
      </c>
      <c r="R95" s="375" t="s">
        <v>196</v>
      </c>
      <c r="S95" s="22" t="s">
        <v>283</v>
      </c>
      <c r="T95" s="81" t="s">
        <v>141</v>
      </c>
      <c r="U95" s="113">
        <v>100000000</v>
      </c>
      <c r="V95" s="137" t="s">
        <v>263</v>
      </c>
    </row>
    <row r="96" spans="1:22" s="1" customFormat="1" ht="43.5" customHeight="1">
      <c r="A96" s="278"/>
      <c r="B96" s="280" t="s">
        <v>43</v>
      </c>
      <c r="C96" s="161" t="s">
        <v>44</v>
      </c>
      <c r="D96" s="280" t="s">
        <v>45</v>
      </c>
      <c r="E96" s="283">
        <v>1</v>
      </c>
      <c r="F96" s="283">
        <v>1</v>
      </c>
      <c r="G96" s="274" t="s">
        <v>45</v>
      </c>
      <c r="H96" s="274" t="s">
        <v>81</v>
      </c>
      <c r="I96" s="274" t="s">
        <v>48</v>
      </c>
      <c r="J96" s="283">
        <v>1</v>
      </c>
      <c r="K96" s="339">
        <v>1</v>
      </c>
      <c r="L96" s="312">
        <v>2020630010117</v>
      </c>
      <c r="M96" s="290" t="s">
        <v>56</v>
      </c>
      <c r="N96" s="292" t="s">
        <v>82</v>
      </c>
      <c r="O96" s="290" t="s">
        <v>149</v>
      </c>
      <c r="P96" s="175">
        <v>12</v>
      </c>
      <c r="Q96" s="175">
        <v>12</v>
      </c>
      <c r="R96" s="237" t="s">
        <v>253</v>
      </c>
      <c r="S96" s="175" t="s">
        <v>104</v>
      </c>
      <c r="T96" s="154" t="s">
        <v>75</v>
      </c>
      <c r="U96" s="284">
        <v>3352638251</v>
      </c>
      <c r="V96" s="355" t="s">
        <v>263</v>
      </c>
    </row>
    <row r="97" spans="1:22" s="1" customFormat="1" ht="33" customHeight="1">
      <c r="A97" s="278"/>
      <c r="B97" s="280"/>
      <c r="C97" s="161"/>
      <c r="D97" s="280"/>
      <c r="E97" s="283"/>
      <c r="F97" s="283"/>
      <c r="G97" s="274"/>
      <c r="H97" s="274"/>
      <c r="I97" s="274"/>
      <c r="J97" s="283"/>
      <c r="K97" s="339"/>
      <c r="L97" s="312"/>
      <c r="M97" s="290"/>
      <c r="N97" s="293"/>
      <c r="O97" s="290"/>
      <c r="P97" s="175"/>
      <c r="Q97" s="175"/>
      <c r="R97" s="362"/>
      <c r="S97" s="175"/>
      <c r="T97" s="155"/>
      <c r="U97" s="285"/>
      <c r="V97" s="355"/>
    </row>
    <row r="98" spans="1:22" s="1" customFormat="1" ht="57" customHeight="1" thickBot="1">
      <c r="A98" s="279"/>
      <c r="B98" s="281"/>
      <c r="C98" s="282"/>
      <c r="D98" s="281"/>
      <c r="E98" s="282"/>
      <c r="F98" s="282"/>
      <c r="G98" s="275"/>
      <c r="H98" s="275"/>
      <c r="I98" s="275"/>
      <c r="J98" s="282"/>
      <c r="K98" s="340"/>
      <c r="L98" s="313"/>
      <c r="M98" s="291"/>
      <c r="N98" s="294"/>
      <c r="O98" s="291"/>
      <c r="P98" s="282"/>
      <c r="Q98" s="282"/>
      <c r="R98" s="376"/>
      <c r="S98" s="385" t="s">
        <v>105</v>
      </c>
      <c r="T98" s="136" t="s">
        <v>106</v>
      </c>
      <c r="U98" s="71">
        <v>415000000</v>
      </c>
      <c r="V98" s="315"/>
    </row>
    <row r="99" spans="1:22" ht="15" customHeight="1">
      <c r="A99" s="286" t="s">
        <v>10</v>
      </c>
      <c r="B99" s="286"/>
      <c r="C99" s="286"/>
      <c r="D99" s="286"/>
      <c r="E99" s="286"/>
      <c r="F99" s="286"/>
      <c r="G99" s="286"/>
      <c r="H99" s="286"/>
      <c r="I99" s="286"/>
      <c r="J99" s="286"/>
      <c r="K99" s="286"/>
      <c r="L99" s="286"/>
      <c r="M99" s="286"/>
      <c r="N99" s="286"/>
      <c r="O99" s="286"/>
      <c r="P99" s="286"/>
      <c r="Q99" s="286"/>
      <c r="R99" s="286"/>
      <c r="S99" s="286"/>
      <c r="T99" s="286"/>
      <c r="U99" s="288">
        <f>SUM(U11:U98)</f>
        <v>53177505746.99999</v>
      </c>
      <c r="V99" s="341"/>
    </row>
    <row r="100" spans="1:22" ht="12.75">
      <c r="A100" s="287"/>
      <c r="B100" s="287"/>
      <c r="C100" s="287"/>
      <c r="D100" s="287"/>
      <c r="E100" s="287"/>
      <c r="F100" s="287"/>
      <c r="G100" s="287"/>
      <c r="H100" s="287"/>
      <c r="I100" s="287"/>
      <c r="J100" s="287"/>
      <c r="K100" s="287"/>
      <c r="L100" s="287"/>
      <c r="M100" s="287"/>
      <c r="N100" s="287"/>
      <c r="O100" s="287"/>
      <c r="P100" s="287"/>
      <c r="Q100" s="287"/>
      <c r="R100" s="287"/>
      <c r="S100" s="287"/>
      <c r="T100" s="287"/>
      <c r="U100" s="289"/>
      <c r="V100" s="295"/>
    </row>
    <row r="101" spans="1:22" ht="12.75">
      <c r="A101" s="9"/>
      <c r="B101" s="7"/>
      <c r="C101" s="10"/>
      <c r="D101" s="7"/>
      <c r="E101" s="10"/>
      <c r="F101" s="7"/>
      <c r="G101" s="10"/>
      <c r="H101" s="7"/>
      <c r="I101" s="10"/>
      <c r="J101" s="10"/>
      <c r="K101" s="7"/>
      <c r="L101" s="10"/>
      <c r="M101" s="5"/>
      <c r="N101" s="5"/>
      <c r="O101" s="5"/>
      <c r="P101" s="5"/>
      <c r="Q101" s="5"/>
      <c r="R101" s="5"/>
      <c r="S101" s="5"/>
      <c r="T101" s="5"/>
      <c r="U101" s="15"/>
      <c r="V101" s="12"/>
    </row>
    <row r="102" spans="1:22" ht="33" customHeight="1">
      <c r="A102" s="9"/>
      <c r="B102" s="7"/>
      <c r="C102" s="11"/>
      <c r="D102" s="7"/>
      <c r="E102" s="10"/>
      <c r="F102" s="7"/>
      <c r="G102" s="5"/>
      <c r="I102" s="5"/>
      <c r="J102" s="276" t="s">
        <v>9</v>
      </c>
      <c r="K102" s="276"/>
      <c r="L102" s="276"/>
      <c r="M102" s="120"/>
      <c r="N102" s="11"/>
      <c r="O102" s="276" t="s">
        <v>8</v>
      </c>
      <c r="P102" s="276"/>
      <c r="Q102" s="276"/>
      <c r="R102" s="28"/>
      <c r="U102" s="105"/>
      <c r="V102" s="95"/>
    </row>
    <row r="103" spans="1:22" ht="14.25">
      <c r="A103" s="9"/>
      <c r="B103" s="7"/>
      <c r="C103" s="11"/>
      <c r="D103" s="7"/>
      <c r="E103" s="10"/>
      <c r="F103" s="7"/>
      <c r="G103" s="5"/>
      <c r="H103" s="5"/>
      <c r="I103" s="5"/>
      <c r="J103" s="10"/>
      <c r="K103" s="7"/>
      <c r="L103" s="10"/>
      <c r="M103" s="5"/>
      <c r="N103" s="7"/>
      <c r="O103" s="11"/>
      <c r="P103" s="10"/>
      <c r="Q103" s="5"/>
      <c r="R103" s="5"/>
      <c r="S103" s="301"/>
      <c r="T103" s="301"/>
      <c r="U103" s="301"/>
      <c r="V103" s="302"/>
    </row>
    <row r="104" spans="1:22" ht="14.25">
      <c r="A104" s="9"/>
      <c r="B104" s="7"/>
      <c r="C104" s="11"/>
      <c r="D104" s="7"/>
      <c r="E104" s="10"/>
      <c r="F104" s="7"/>
      <c r="G104" s="5"/>
      <c r="H104" s="5"/>
      <c r="I104" s="5"/>
      <c r="J104" s="10"/>
      <c r="K104" s="7"/>
      <c r="L104" s="10"/>
      <c r="M104" s="5"/>
      <c r="N104" s="7"/>
      <c r="O104" s="11"/>
      <c r="P104" s="10"/>
      <c r="Q104" s="10"/>
      <c r="R104" s="10"/>
      <c r="S104" s="7"/>
      <c r="T104" s="7"/>
      <c r="U104" s="103"/>
      <c r="V104" s="19"/>
    </row>
    <row r="105" spans="1:22" ht="18.75" customHeight="1">
      <c r="A105" s="9"/>
      <c r="B105" s="7"/>
      <c r="C105" s="10"/>
      <c r="D105" s="7"/>
      <c r="E105" s="10"/>
      <c r="F105" s="7"/>
      <c r="G105" s="5"/>
      <c r="H105" s="5"/>
      <c r="I105" s="5"/>
      <c r="J105" s="10"/>
      <c r="K105" s="7"/>
      <c r="L105" s="10"/>
      <c r="M105" s="5"/>
      <c r="N105" s="7"/>
      <c r="O105" s="10"/>
      <c r="P105" s="10"/>
      <c r="Q105" s="10"/>
      <c r="R105" s="10"/>
      <c r="S105" s="7"/>
      <c r="T105" s="7"/>
      <c r="V105" s="13"/>
    </row>
    <row r="106" spans="1:22" ht="25.5" customHeight="1" thickBot="1">
      <c r="A106" s="9"/>
      <c r="B106" s="7"/>
      <c r="C106" s="11"/>
      <c r="D106" s="7"/>
      <c r="E106" s="10"/>
      <c r="F106" s="7"/>
      <c r="G106" s="5"/>
      <c r="H106" s="5"/>
      <c r="I106" s="5"/>
      <c r="J106" s="303"/>
      <c r="K106" s="304"/>
      <c r="L106" s="304"/>
      <c r="M106" s="5"/>
      <c r="N106" s="7"/>
      <c r="O106" s="18"/>
      <c r="P106" s="18"/>
      <c r="Q106" s="10"/>
      <c r="R106" s="10"/>
      <c r="S106" s="7"/>
      <c r="T106" s="7"/>
      <c r="U106" s="15"/>
      <c r="V106" s="13"/>
    </row>
    <row r="107" spans="1:22" ht="25.5" customHeight="1">
      <c r="A107" s="9"/>
      <c r="B107" s="7"/>
      <c r="C107" s="14"/>
      <c r="D107" s="7"/>
      <c r="E107" s="10"/>
      <c r="F107" s="7"/>
      <c r="G107" s="5"/>
      <c r="H107" s="5"/>
      <c r="I107" s="5"/>
      <c r="J107" s="305" t="s">
        <v>72</v>
      </c>
      <c r="K107" s="305"/>
      <c r="L107" s="305"/>
      <c r="M107" s="121"/>
      <c r="N107" s="17"/>
      <c r="O107" s="305" t="s">
        <v>263</v>
      </c>
      <c r="P107" s="305"/>
      <c r="Q107" s="305"/>
      <c r="R107" s="27"/>
      <c r="S107" s="7"/>
      <c r="T107" s="7"/>
      <c r="U107" s="15"/>
      <c r="V107" s="13"/>
    </row>
    <row r="108" spans="1:22" ht="15">
      <c r="A108" s="9"/>
      <c r="B108" s="7"/>
      <c r="C108" s="14"/>
      <c r="D108" s="7"/>
      <c r="E108" s="10"/>
      <c r="F108" s="7"/>
      <c r="G108" s="5"/>
      <c r="H108" s="5"/>
      <c r="I108" s="5"/>
      <c r="J108" s="299" t="s">
        <v>71</v>
      </c>
      <c r="K108" s="300"/>
      <c r="L108" s="300"/>
      <c r="M108" s="121"/>
      <c r="N108" s="17"/>
      <c r="O108" s="299" t="s">
        <v>297</v>
      </c>
      <c r="P108" s="300"/>
      <c r="Q108" s="10"/>
      <c r="R108" s="10"/>
      <c r="S108" s="7"/>
      <c r="T108" s="7"/>
      <c r="U108" s="15"/>
      <c r="V108" s="13"/>
    </row>
    <row r="109" spans="1:22" ht="14.25">
      <c r="A109" s="9"/>
      <c r="B109" s="7"/>
      <c r="C109" s="10"/>
      <c r="D109" s="7"/>
      <c r="E109" s="10"/>
      <c r="F109" s="7"/>
      <c r="G109" s="10"/>
      <c r="H109" s="7"/>
      <c r="I109" s="10"/>
      <c r="J109" s="10"/>
      <c r="K109" s="7"/>
      <c r="L109" s="11"/>
      <c r="M109" s="5"/>
      <c r="N109" s="10"/>
      <c r="O109" s="10"/>
      <c r="P109" s="10"/>
      <c r="Q109" s="10"/>
      <c r="R109" s="10"/>
      <c r="S109" s="7"/>
      <c r="T109" s="7"/>
      <c r="U109" s="15"/>
      <c r="V109" s="13"/>
    </row>
    <row r="110" spans="1:22" ht="14.25">
      <c r="A110" s="9"/>
      <c r="B110" s="7"/>
      <c r="C110" s="10"/>
      <c r="D110" s="7"/>
      <c r="E110" s="10"/>
      <c r="F110" s="7"/>
      <c r="G110" s="10"/>
      <c r="H110" s="7"/>
      <c r="I110" s="10"/>
      <c r="J110" s="10"/>
      <c r="K110" s="7"/>
      <c r="L110" s="11"/>
      <c r="M110" s="5"/>
      <c r="N110" s="10"/>
      <c r="O110" s="10"/>
      <c r="P110" s="10"/>
      <c r="Q110" s="10"/>
      <c r="R110" s="10"/>
      <c r="S110" s="7"/>
      <c r="T110" s="7"/>
      <c r="U110" s="15"/>
      <c r="V110" s="13"/>
    </row>
    <row r="111" spans="1:22" ht="31.5" customHeight="1" thickBot="1">
      <c r="A111" s="296" t="s">
        <v>11</v>
      </c>
      <c r="B111" s="297"/>
      <c r="C111" s="297"/>
      <c r="D111" s="297"/>
      <c r="E111" s="297"/>
      <c r="F111" s="297"/>
      <c r="G111" s="297"/>
      <c r="H111" s="297"/>
      <c r="I111" s="297"/>
      <c r="J111" s="297"/>
      <c r="K111" s="297"/>
      <c r="L111" s="297"/>
      <c r="M111" s="297"/>
      <c r="N111" s="297"/>
      <c r="O111" s="297"/>
      <c r="P111" s="297"/>
      <c r="Q111" s="297"/>
      <c r="R111" s="297"/>
      <c r="S111" s="297"/>
      <c r="T111" s="297"/>
      <c r="U111" s="297"/>
      <c r="V111" s="298"/>
    </row>
    <row r="112" spans="1:22" ht="12.75">
      <c r="A112" s="2"/>
      <c r="B112" s="2"/>
      <c r="C112" s="2"/>
      <c r="D112" s="2"/>
      <c r="E112" s="2"/>
      <c r="F112" s="2"/>
      <c r="G112" s="2"/>
      <c r="H112" s="2"/>
      <c r="I112" s="2"/>
      <c r="J112" s="2"/>
      <c r="K112" s="2"/>
      <c r="L112" s="2"/>
      <c r="M112" s="122"/>
      <c r="N112" s="2"/>
      <c r="O112" s="2"/>
      <c r="P112" s="2"/>
      <c r="Q112" s="2"/>
      <c r="R112" s="2"/>
      <c r="S112" s="382"/>
      <c r="T112" s="382"/>
      <c r="U112" s="2"/>
      <c r="V112" s="2"/>
    </row>
  </sheetData>
  <sheetProtection/>
  <mergeCells count="228">
    <mergeCell ref="Q64:Q69"/>
    <mergeCell ref="Q81:Q83"/>
    <mergeCell ref="O64:O69"/>
    <mergeCell ref="K79:K80"/>
    <mergeCell ref="K74:K78"/>
    <mergeCell ref="I96:I98"/>
    <mergeCell ref="K96:K98"/>
    <mergeCell ref="O107:Q107"/>
    <mergeCell ref="N87:N90"/>
    <mergeCell ref="J87:J88"/>
    <mergeCell ref="H89:H90"/>
    <mergeCell ref="I89:I90"/>
    <mergeCell ref="O59:O61"/>
    <mergeCell ref="J89:J90"/>
    <mergeCell ref="L96:L98"/>
    <mergeCell ref="H70:H73"/>
    <mergeCell ref="P64:P69"/>
    <mergeCell ref="A111:V111"/>
    <mergeCell ref="J102:L102"/>
    <mergeCell ref="S96:S97"/>
    <mergeCell ref="S22:S23"/>
    <mergeCell ref="J108:L108"/>
    <mergeCell ref="O108:P108"/>
    <mergeCell ref="S103:V103"/>
    <mergeCell ref="J106:L106"/>
    <mergeCell ref="J107:L107"/>
    <mergeCell ref="T96:T97"/>
    <mergeCell ref="U96:U97"/>
    <mergeCell ref="V96:V98"/>
    <mergeCell ref="A99:T100"/>
    <mergeCell ref="U99:U100"/>
    <mergeCell ref="M96:M98"/>
    <mergeCell ref="N96:N98"/>
    <mergeCell ref="O96:O98"/>
    <mergeCell ref="V99:V100"/>
    <mergeCell ref="H96:H98"/>
    <mergeCell ref="Q96:Q98"/>
    <mergeCell ref="G96:G98"/>
    <mergeCell ref="O102:Q102"/>
    <mergeCell ref="A93:A98"/>
    <mergeCell ref="B96:B98"/>
    <mergeCell ref="C96:C98"/>
    <mergeCell ref="D96:D98"/>
    <mergeCell ref="E96:E98"/>
    <mergeCell ref="F96:F98"/>
    <mergeCell ref="P96:P98"/>
    <mergeCell ref="J96:J98"/>
    <mergeCell ref="K89:K90"/>
    <mergeCell ref="F89:F90"/>
    <mergeCell ref="H87:H88"/>
    <mergeCell ref="I87:I88"/>
    <mergeCell ref="K87:K88"/>
    <mergeCell ref="G87:G90"/>
    <mergeCell ref="L87:L90"/>
    <mergeCell ref="M87:M90"/>
    <mergeCell ref="M70:M86"/>
    <mergeCell ref="N70:N86"/>
    <mergeCell ref="P81:P83"/>
    <mergeCell ref="B87:B90"/>
    <mergeCell ref="C87:C90"/>
    <mergeCell ref="D87:D90"/>
    <mergeCell ref="E87:E88"/>
    <mergeCell ref="F87:F88"/>
    <mergeCell ref="E89:E90"/>
    <mergeCell ref="D59:D69"/>
    <mergeCell ref="E59:E63"/>
    <mergeCell ref="V70:V73"/>
    <mergeCell ref="O81:O83"/>
    <mergeCell ref="I70:I73"/>
    <mergeCell ref="J70:J73"/>
    <mergeCell ref="K70:K73"/>
    <mergeCell ref="L70:L86"/>
    <mergeCell ref="H64:H69"/>
    <mergeCell ref="C70:C86"/>
    <mergeCell ref="D70:D86"/>
    <mergeCell ref="E70:E73"/>
    <mergeCell ref="F70:F73"/>
    <mergeCell ref="G70:G73"/>
    <mergeCell ref="E79:E80"/>
    <mergeCell ref="F79:F80"/>
    <mergeCell ref="E74:E78"/>
    <mergeCell ref="P41:P51"/>
    <mergeCell ref="I64:I69"/>
    <mergeCell ref="I59:I63"/>
    <mergeCell ref="I38:I58"/>
    <mergeCell ref="N59:N69"/>
    <mergeCell ref="J74:J78"/>
    <mergeCell ref="J59:J63"/>
    <mergeCell ref="K59:K63"/>
    <mergeCell ref="K33:K37"/>
    <mergeCell ref="F38:F58"/>
    <mergeCell ref="I30:I32"/>
    <mergeCell ref="J30:J32"/>
    <mergeCell ref="L20:L58"/>
    <mergeCell ref="I20:I21"/>
    <mergeCell ref="J20:J21"/>
    <mergeCell ref="H33:H37"/>
    <mergeCell ref="I33:I37"/>
    <mergeCell ref="J33:J37"/>
    <mergeCell ref="K14:K18"/>
    <mergeCell ref="L14:L19"/>
    <mergeCell ref="M14:M19"/>
    <mergeCell ref="F30:F32"/>
    <mergeCell ref="F22:F29"/>
    <mergeCell ref="P14:P15"/>
    <mergeCell ref="O14:O15"/>
    <mergeCell ref="K22:K29"/>
    <mergeCell ref="M20:M58"/>
    <mergeCell ref="O41:O51"/>
    <mergeCell ref="V30:V32"/>
    <mergeCell ref="Q14:Q15"/>
    <mergeCell ref="G14:G18"/>
    <mergeCell ref="H14:H18"/>
    <mergeCell ref="E22:E29"/>
    <mergeCell ref="V64:V69"/>
    <mergeCell ref="P59:P61"/>
    <mergeCell ref="Q59:Q61"/>
    <mergeCell ref="K20:K21"/>
    <mergeCell ref="S16:S18"/>
    <mergeCell ref="L11:L12"/>
    <mergeCell ref="M11:M12"/>
    <mergeCell ref="N11:N12"/>
    <mergeCell ref="C14:C19"/>
    <mergeCell ref="D14:D19"/>
    <mergeCell ref="E14:E18"/>
    <mergeCell ref="F14:F18"/>
    <mergeCell ref="N14:N19"/>
    <mergeCell ref="I14:I18"/>
    <mergeCell ref="J14:J18"/>
    <mergeCell ref="A11:A13"/>
    <mergeCell ref="B11:B12"/>
    <mergeCell ref="A9:A10"/>
    <mergeCell ref="B9:B10"/>
    <mergeCell ref="G9:G10"/>
    <mergeCell ref="H9:H10"/>
    <mergeCell ref="D9:F9"/>
    <mergeCell ref="A14:A92"/>
    <mergeCell ref="C59:C69"/>
    <mergeCell ref="B59:B69"/>
    <mergeCell ref="O8:Q8"/>
    <mergeCell ref="L6:V6"/>
    <mergeCell ref="A7:G7"/>
    <mergeCell ref="A8:K8"/>
    <mergeCell ref="L8:N8"/>
    <mergeCell ref="I9:K9"/>
    <mergeCell ref="C9:C10"/>
    <mergeCell ref="V14:V18"/>
    <mergeCell ref="S30:S31"/>
    <mergeCell ref="T30:T31"/>
    <mergeCell ref="U30:U31"/>
    <mergeCell ref="V41:V51"/>
    <mergeCell ref="A1:B4"/>
    <mergeCell ref="C1:U1"/>
    <mergeCell ref="C3:U3"/>
    <mergeCell ref="C4:U4"/>
    <mergeCell ref="A6:K6"/>
    <mergeCell ref="S24:S27"/>
    <mergeCell ref="S36:S37"/>
    <mergeCell ref="S33:S34"/>
    <mergeCell ref="R59:R63"/>
    <mergeCell ref="R64:R69"/>
    <mergeCell ref="S8:U8"/>
    <mergeCell ref="R20:R21"/>
    <mergeCell ref="R38:R58"/>
    <mergeCell ref="V81:V86"/>
    <mergeCell ref="R70:R73"/>
    <mergeCell ref="R74:R78"/>
    <mergeCell ref="R79:R80"/>
    <mergeCell ref="R81:R86"/>
    <mergeCell ref="V59:V61"/>
    <mergeCell ref="R89:R90"/>
    <mergeCell ref="Q41:Q51"/>
    <mergeCell ref="F64:F69"/>
    <mergeCell ref="H38:H58"/>
    <mergeCell ref="L59:L69"/>
    <mergeCell ref="J81:J86"/>
    <mergeCell ref="J38:J58"/>
    <mergeCell ref="K64:K69"/>
    <mergeCell ref="K38:K58"/>
    <mergeCell ref="M59:M69"/>
    <mergeCell ref="R96:R98"/>
    <mergeCell ref="R14:R18"/>
    <mergeCell ref="R22:R29"/>
    <mergeCell ref="R30:R32"/>
    <mergeCell ref="R33:R37"/>
    <mergeCell ref="D20:D58"/>
    <mergeCell ref="K81:K86"/>
    <mergeCell ref="E81:E86"/>
    <mergeCell ref="F81:F86"/>
    <mergeCell ref="R87:R88"/>
    <mergeCell ref="B14:B19"/>
    <mergeCell ref="E30:E32"/>
    <mergeCell ref="H30:H32"/>
    <mergeCell ref="E64:E69"/>
    <mergeCell ref="J64:J69"/>
    <mergeCell ref="H74:H78"/>
    <mergeCell ref="F74:F78"/>
    <mergeCell ref="F59:F63"/>
    <mergeCell ref="G74:G86"/>
    <mergeCell ref="B70:B86"/>
    <mergeCell ref="G59:G69"/>
    <mergeCell ref="B20:B58"/>
    <mergeCell ref="H20:H21"/>
    <mergeCell ref="G20:G58"/>
    <mergeCell ref="F20:F21"/>
    <mergeCell ref="E20:E21"/>
    <mergeCell ref="E33:E37"/>
    <mergeCell ref="H59:H63"/>
    <mergeCell ref="Q30:Q32"/>
    <mergeCell ref="O30:O32"/>
    <mergeCell ref="I74:I78"/>
    <mergeCell ref="H81:H86"/>
    <mergeCell ref="I81:I86"/>
    <mergeCell ref="H22:H29"/>
    <mergeCell ref="H79:H80"/>
    <mergeCell ref="I79:I80"/>
    <mergeCell ref="J79:J80"/>
    <mergeCell ref="K30:K32"/>
    <mergeCell ref="I22:I29"/>
    <mergeCell ref="J22:J29"/>
    <mergeCell ref="C20:C58"/>
    <mergeCell ref="F33:F37"/>
    <mergeCell ref="Q20:Q21"/>
    <mergeCell ref="O20:O21"/>
    <mergeCell ref="P20:P21"/>
    <mergeCell ref="N20:N58"/>
    <mergeCell ref="E38:E58"/>
    <mergeCell ref="P30:P32"/>
  </mergeCells>
  <printOptions horizontalCentered="1"/>
  <pageMargins left="0.31496062992125984" right="0.31496062992125984" top="0.5511811023622047" bottom="0.5511811023622047" header="0.31496062992125984" footer="0.31496062992125984"/>
  <pageSetup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Planeacion AXM</cp:lastModifiedBy>
  <cp:lastPrinted>2021-05-31T17:59:14Z</cp:lastPrinted>
  <dcterms:created xsi:type="dcterms:W3CDTF">2012-06-01T17:13:38Z</dcterms:created>
  <dcterms:modified xsi:type="dcterms:W3CDTF">2021-05-31T17:59:18Z</dcterms:modified>
  <cp:category/>
  <cp:version/>
  <cp:contentType/>
  <cp:contentStatus/>
</cp:coreProperties>
</file>