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0730" windowHeight="11760" tabRatio="493" activeTab="0"/>
  </bookViews>
  <sheets>
    <sheet name="Plan de acción con prep actua" sheetId="1" r:id="rId1"/>
  </sheets>
  <definedNames>
    <definedName name="_xlfn._FV" hidden="1">#NAME?</definedName>
    <definedName name="_xlnm.Print_Titles" localSheetId="0">'Plan de acción con prep actua'!$1:$10</definedName>
  </definedNames>
  <calcPr calcMode="manual" fullCalcOnLoad="1"/>
</workbook>
</file>

<file path=xl/comments1.xml><?xml version="1.0" encoding="utf-8"?>
<comments xmlns="http://schemas.openxmlformats.org/spreadsheetml/2006/main">
  <authors>
    <author>user</author>
    <author>Daniela Ramirez Gomez</author>
  </authors>
  <commentList>
    <comment ref="L85" authorId="0">
      <text>
        <r>
          <rPr>
            <b/>
            <sz val="9"/>
            <rFont val="Tahoma"/>
            <family val="2"/>
          </rPr>
          <t>user:</t>
        </r>
        <r>
          <rPr>
            <sz val="9"/>
            <rFont val="Tahoma"/>
            <family val="2"/>
          </rPr>
          <t xml:space="preserve">
 EL ERROR VIENE DESDE LA MATRIZ  EN EL PROGRAMA DICE  INFRAESTRUCTIRA PUBLICA / ORDENAMIENTO  TERRITORIAL Y DESARROLLO URBANO 
 EN EL POAI LO DEJARON INFRAESTRUCTURA PUBLICA 
EN EL PRESUPUESTO LO DEJARON ORDENAMIENTO Y DESARROLLO URBANO 
SOLUCION  SI LO DEJAN ORDENAMIENO Y DESARROLLO URBANO EL PROYECTO 168 PODEMOS HACER EL TRASLADO AL PROYECTO 108 Y 118 SIN IR AL CONCEJO 
</t>
        </r>
      </text>
    </comment>
    <comment ref="O84" authorId="1">
      <text>
        <r>
          <rPr>
            <b/>
            <sz val="10"/>
            <color indexed="8"/>
            <rFont val="Tahoma"/>
            <family val="2"/>
          </rPr>
          <t>Daniela Ramirez Gomez:</t>
        </r>
        <r>
          <rPr>
            <sz val="10"/>
            <color indexed="8"/>
            <rFont val="Tahoma"/>
            <family val="2"/>
          </rPr>
          <t xml:space="preserve">
</t>
        </r>
        <r>
          <rPr>
            <sz val="10"/>
            <color indexed="8"/>
            <rFont val="Arial"/>
            <family val="2"/>
          </rPr>
          <t xml:space="preserve">validar con Adrián Vicente, actualmente se encuentra así en el PAA
</t>
        </r>
      </text>
    </comment>
    <comment ref="O79" authorId="1">
      <text>
        <r>
          <rPr>
            <b/>
            <sz val="10"/>
            <color indexed="8"/>
            <rFont val="Tahoma"/>
            <family val="2"/>
          </rPr>
          <t>Daniela Ramirez Gomez:</t>
        </r>
        <r>
          <rPr>
            <sz val="10"/>
            <color indexed="8"/>
            <rFont val="Tahoma"/>
            <family val="2"/>
          </rPr>
          <t xml:space="preserve">
</t>
        </r>
        <r>
          <rPr>
            <sz val="10"/>
            <color indexed="8"/>
            <rFont val="Arial"/>
            <family val="2"/>
          </rPr>
          <t xml:space="preserve">validar con Adrián Vicente, actualmente se encuentra así en el PAA
</t>
        </r>
      </text>
    </comment>
  </commentList>
</comments>
</file>

<file path=xl/sharedStrings.xml><?xml version="1.0" encoding="utf-8"?>
<sst xmlns="http://schemas.openxmlformats.org/spreadsheetml/2006/main" count="454" uniqueCount="277">
  <si>
    <t>Responsable</t>
  </si>
  <si>
    <t>Fuente</t>
  </si>
  <si>
    <t xml:space="preserve">Proceso de Direccionamiento Estratégico </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</si>
  <si>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</si>
  <si>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</si>
  <si>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</si>
  <si>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</si>
  <si>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</si>
  <si>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</si>
  <si>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</si>
  <si>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</si>
  <si>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</si>
  <si>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</si>
  <si>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</si>
  <si>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</si>
  <si>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</si>
  <si>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</si>
  <si>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</si>
  <si>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</si>
  <si>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</si>
  <si>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</si>
  <si>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</si>
  <si>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</si>
  <si>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</si>
  <si>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</si>
  <si>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</si>
  <si>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</si>
  <si>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</si>
  <si>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</si>
  <si>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Cultura</t>
  </si>
  <si>
    <t>10,11,16,17</t>
  </si>
  <si>
    <t>acceso de la población colombiana a espacios culturales</t>
  </si>
  <si>
    <t>Promoción y acceso efectivo a procesos culturales y artísticos</t>
  </si>
  <si>
    <t>Servicio de promoción de actividades culturales</t>
  </si>
  <si>
    <t>Alumbrado Navideño</t>
  </si>
  <si>
    <t>capacidad instalada de generación de energía eléctrica (mw)</t>
  </si>
  <si>
    <t>Redes de alumbrado público con mantenimiento</t>
  </si>
  <si>
    <t>Transporte</t>
  </si>
  <si>
    <t>Infraestructura red vial regional</t>
  </si>
  <si>
    <t>Puentes peatonales rehabilitados</t>
  </si>
  <si>
    <t>obras financiadas por contribucion de valorizacion  (POR UNIDAD)</t>
  </si>
  <si>
    <t>4000 M3</t>
  </si>
  <si>
    <t>Vía urbana rehabilitada</t>
  </si>
  <si>
    <t>Vivienda</t>
  </si>
  <si>
    <t>8, 9, 11, 16, 17</t>
  </si>
  <si>
    <t>personas con acceso a una solución de alcantarillado</t>
  </si>
  <si>
    <t xml:space="preserve">Acceso de la población a los servicios de agua potable y saneamiento básico </t>
  </si>
  <si>
    <t>INFRAESTRUCTURA NATURAL: "Armenia Capital Verde"</t>
  </si>
  <si>
    <t>Recursos entregados en subsidios al consumo - EPA</t>
  </si>
  <si>
    <t>Infraestructura de los procesos culturales y artisticos del Municipio</t>
  </si>
  <si>
    <t>SGP Proposito General</t>
  </si>
  <si>
    <t>Servicio de Alumbrado Público</t>
  </si>
  <si>
    <t>Construcción, Mantenimiento y Obras complementarias a la infraestructura vial tanto urbana como rural del Municipio</t>
  </si>
  <si>
    <t>Contribución por Valorización</t>
  </si>
  <si>
    <t>Propios</t>
  </si>
  <si>
    <t>SGP Agua Potable Y Seneamiento Basico</t>
  </si>
  <si>
    <t>Transferencia de recursos pasa subsidiar a los estratos uno,dos y tres en acueducto, alcantarillado y aseo</t>
  </si>
  <si>
    <t>MARIA DEL PILAR HERRERA PARDO</t>
  </si>
  <si>
    <t>INFRAESTRUCTURA CONSTRUIDA:                              "Acciones Concretas"</t>
  </si>
  <si>
    <t>Alumbrado Publico</t>
  </si>
  <si>
    <t>Minas y Energia</t>
  </si>
  <si>
    <t>7, 9, 11, 17</t>
  </si>
  <si>
    <t xml:space="preserve">Consolidación productiva del sector de energía eléctrica  </t>
  </si>
  <si>
    <t>Deporte y Recreación</t>
  </si>
  <si>
    <t>1, 3, 5, 8, 9, 10, 11, 16, 17</t>
  </si>
  <si>
    <t>población que realiza actividad física en su tiempo libre</t>
  </si>
  <si>
    <t>Fomento a la recreación, la actividad física y el deporte</t>
  </si>
  <si>
    <t>Construcción, reparación, mantenimiento e instalación de la infraestructura recreodeportiva del Municipio</t>
  </si>
  <si>
    <t>Ordenamiento territorial y desarrollo urbano</t>
  </si>
  <si>
    <t>1,5, 8,9,10,11,17</t>
  </si>
  <si>
    <t>índice de ciudades modernas</t>
  </si>
  <si>
    <t>Proyectos orientados a la infraestructura pública</t>
  </si>
  <si>
    <t>Gestión  de proyectos de infraestructura publica</t>
  </si>
  <si>
    <t xml:space="preserve">ALCALDE </t>
  </si>
  <si>
    <t>JOSE MANUEL RIOS MORALES</t>
  </si>
  <si>
    <t>CARGO: SECRETARIA DE INFRAESTRUCTURA</t>
  </si>
  <si>
    <t>Proyecto de Infraestructura Pública y el Desarrollo Urbano</t>
  </si>
  <si>
    <t>Recuperación Cartera</t>
  </si>
  <si>
    <t>SGP Agua Potable</t>
  </si>
  <si>
    <t>8 unidadades</t>
  </si>
  <si>
    <t>Construcción, ampliación y mejoramiento del espacio público</t>
  </si>
  <si>
    <t>VIGENCIA AÑO:2021</t>
  </si>
  <si>
    <t>SOCIAL Y COMUNITARIO: "Un compromiso cuyabro"</t>
  </si>
  <si>
    <t>red vial urbana en buen estado</t>
  </si>
  <si>
    <t xml:space="preserve">Servicio de apoyo financiero para subsidios al consumo en los servicios públicos domiciliarios </t>
  </si>
  <si>
    <t>Mejorar las condiciones de vida de las personas de los estratos socio económicos 1,2,3 subsidiando el consumo en los servicios públicos
domiciliarios de acueducto, alcantarillado y aseo</t>
  </si>
  <si>
    <t>Mejorar la malla vial del área urbana y rural del Municipio de Armenia</t>
  </si>
  <si>
    <t xml:space="preserve">Mejorar la calidad de vida de los habitantes del municipio ofreciendo espacios adecuados donde puedan manifestar sus condiciones culturales y artisticas </t>
  </si>
  <si>
    <t>Servicio de abastecimiento óptimo y de calidad en toda la ciudad.</t>
  </si>
  <si>
    <t>Brindar espacios adecuados donde los habitantes de la ciudad puedan hacer buen uso del tiempo libre en actividades recreodeportivas.</t>
  </si>
  <si>
    <t>Efectuar la administración, inversión, modernización y expansión de las redes de alumbrado público.</t>
  </si>
  <si>
    <t>Generacion de proyectos de infraestructura y el desarrollo urbano de armenia</t>
  </si>
  <si>
    <t>106.01.2.3.24.2402.0600.109.2402049.001</t>
  </si>
  <si>
    <t>SECRETARÍA O  ENTIDAD RESPONSABLE: 2.6. SECRETARÍA DE INFRAESTRUCTURA</t>
  </si>
  <si>
    <t xml:space="preserve">PLAN  DE DESARROLLO </t>
  </si>
  <si>
    <t>Departamento Administrativo de Planeación</t>
  </si>
  <si>
    <t>Servicio de asistencia técnica en gestión artística y cultural</t>
  </si>
  <si>
    <t>5,8,10,11,17</t>
  </si>
  <si>
    <t>Estudios y diseños elaborados</t>
  </si>
  <si>
    <t>106.01.2.3.33.3301.1603.111.3301053.001</t>
  </si>
  <si>
    <t>106.01.2.3.33.3301.1603.111.3301095.001</t>
  </si>
  <si>
    <t>106.01.2.3.21.2102.1900.006.2102011.191</t>
  </si>
  <si>
    <t>106.01.2.3.21.2102.1900.006.2102011.301</t>
  </si>
  <si>
    <t>106.01.2.3.24.2402.0600.109.2402131.001</t>
  </si>
  <si>
    <t>106.03.2.3.24.2402.0600.109.2402113.311</t>
  </si>
  <si>
    <t>106.01.2.3.24.2402.0600.109.2402116.001</t>
  </si>
  <si>
    <t>106.01.2.3.40.4003.1400.107.4003008.030</t>
  </si>
  <si>
    <t>106.02.2.3.40.4003.1400.117.4003047.030</t>
  </si>
  <si>
    <t>106.02.2.3.40.4003.1400.117.4003047.032</t>
  </si>
  <si>
    <t>Ultima Doceava  SGP Agua Potable</t>
  </si>
  <si>
    <t>106.01.2.3.40.4002.1400.168.4002018.034</t>
  </si>
  <si>
    <t>Gobierno Territorial</t>
  </si>
  <si>
    <t>5,9,10,11,12,16</t>
  </si>
  <si>
    <t>índice de goce efectivo del derecho</t>
  </si>
  <si>
    <t>30 unidades</t>
  </si>
  <si>
    <t>Salón comunal adecuado</t>
  </si>
  <si>
    <t>Salones comunales adecuados</t>
  </si>
  <si>
    <t>Construcción,reparación, Mantenimiento y  adecuación de centros culturales</t>
  </si>
  <si>
    <t>106.01.2.3.45.4502.1000.116.4502003.001</t>
  </si>
  <si>
    <t xml:space="preserve">20 unidades </t>
  </si>
  <si>
    <t>Salon comunal construidos</t>
  </si>
  <si>
    <t>Salones comunales construidos</t>
  </si>
  <si>
    <t>106.01.2.3.45.4502.1000.116.4502007.001</t>
  </si>
  <si>
    <t>Polideportivos mantenidos</t>
  </si>
  <si>
    <t>106.01.2.3.43.4301.1604.173.4301011.001</t>
  </si>
  <si>
    <t>Infraestructura para la actividad fisica, el deporte y la recreación en el Municipio de Armenia</t>
  </si>
  <si>
    <t>106.01.2.3.43.4302.1604.173.4302072.001</t>
  </si>
  <si>
    <t>Estudios y diseños de infraestructura recreodeportiva</t>
  </si>
  <si>
    <t>Inclusión  Social</t>
  </si>
  <si>
    <t>1,5,9,10,16,17</t>
  </si>
  <si>
    <t>porcentaje de implementación y seguimiento de la politica pública de juventud de Armenia</t>
  </si>
  <si>
    <t>DESARROLLO INTEGRAL DE NIÑAS, NIÑOS, ADOLESCENTES Y SUS FAMILIAS</t>
  </si>
  <si>
    <t>Edificaciones de atención a la primera infancia remodelada</t>
  </si>
  <si>
    <t>Construcción, reparación, mantenimiento y ampliación de la infraestructura para la primera infancia</t>
  </si>
  <si>
    <t>106.01.2.3.41.4102.1500.115.4102007.001</t>
  </si>
  <si>
    <t>incrementar la practica del deporte a alto nivel</t>
  </si>
  <si>
    <t>Brindar espacios adecuados donde los habitantes de la ciudad se puedan reunir como comunidad y mejoren su calidad de vida. Espacios donde los animales cuente con la debida atención y protección.</t>
  </si>
  <si>
    <t>Brindar espacios adecuados donde la primera infancia pueda disponer de estas edificaciones.</t>
  </si>
  <si>
    <t>8 Unidades</t>
  </si>
  <si>
    <t>Vía terciaria con obras complementarias de seguridad vial</t>
  </si>
  <si>
    <t>750ML</t>
  </si>
  <si>
    <t>Vía terciaria con obras complementarias de seguridad vial en tres comunas de Armenia</t>
  </si>
  <si>
    <t>Recursos del Balance Aprovechamiento Urbanistico adicional</t>
  </si>
  <si>
    <t>106.01.2.3.40.4003.1400.107.4003008.858</t>
  </si>
  <si>
    <t>Recursos del Balance SGP Agua Potable Y Seneamiento Basico</t>
  </si>
  <si>
    <t>Recursos del Balance Propios</t>
  </si>
  <si>
    <t>Recursos del Balance Rendimientos Financieros Propios</t>
  </si>
  <si>
    <t>Recursos del Balance SGP Proposito General</t>
  </si>
  <si>
    <t>Recursos del Balance Ultima Doceava SGP Proposito General</t>
  </si>
  <si>
    <t>106.01.2.3.24.2402.0600.109.2402049.210</t>
  </si>
  <si>
    <t>106.01.2.3.24.2402.0600.109.2402049.403</t>
  </si>
  <si>
    <t>106.01.2.3.24.2402.0600.109.2402049.582</t>
  </si>
  <si>
    <t xml:space="preserve">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t>
  </si>
  <si>
    <t xml:space="preserve"> Transferencia de recursos a Empresas Públicas de Armenia, para subsidiar a los estratos socioeconómicos uno, dos y tres en lo servicios públicos domiciliarios en  acueducto, alcantarillado y aseo</t>
  </si>
  <si>
    <t>1.1.1. 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</si>
  <si>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MS Para redes de alumbrado publico ampliadas, mejoradas y con mantenimiento :Suministro de energia  para las redes del alumbrado publico ampliadas, mejoradas y con mantenimiento</t>
  </si>
  <si>
    <t>1.1.4 Para redes de alumbrado publico ampliadas, mejoradas y con mantenimiento :Pago a la Concesión y a la Interventoria al contrato de concesión del alumbrado público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</si>
  <si>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</si>
  <si>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</si>
  <si>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</si>
  <si>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</si>
  <si>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</si>
  <si>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1.1.9 Para Puentes peatonales construidos y rehabilitados:suministro de combustible, gas vehicular, aceite, lubricantes, grasas, llantas, repuestos originales tanto para las volquetas como para la maquinaria pesada</t>
  </si>
  <si>
    <t xml:space="preserve"> 1.1.10 Para Puentes peatonales construidos y rehabilitados: Suministro de elementos y materiales de ferretería y construcción para atender diferentes necesidades y proyectos del municipio de Armenia</t>
  </si>
  <si>
    <r>
      <t>1.1.11 Para Puentes peatonales construidos y rehabilitados:Prestación de servicios de fotocopiado en blanco y negro, fotocopiado a color, argollado, empastado, fotocopiado de fotoplano (plotter), para las diferentes dependencias de la Administración Municipa</t>
    </r>
    <r>
      <rPr>
        <sz val="10"/>
        <color indexed="63"/>
        <rFont val="Calibri"/>
        <family val="2"/>
      </rPr>
      <t>l</t>
    </r>
  </si>
  <si>
    <t>MS contratos de  obra y/o interventoría para la ejecución de los proyectos incluidos en el plan de obras de valorización</t>
  </si>
  <si>
    <t>1.4.4 Para vias terciarias con obras complementarias de seguridad: Suministro de elementos y materiales de ferretería y construcción para atender diferentes necesidades y proyectos del municipio de Armenia</t>
  </si>
  <si>
    <t>1.4.5 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</si>
  <si>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</si>
  <si>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 xml:space="preserve">1.5.5 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a la ejecución presupuestal, a los proyectos de inversión, a los planes de acción e indicativo de la secretaria </t>
  </si>
  <si>
    <t>MS Para vías urbanas mantenidas, rehabilitadas y construidas:  Interventoría contractual, técnica, jurídica, administrativa, financiera, social y ambiental  para la ejecución del proyecto de obra denominado Mantenimiento de la malla vial en asfalto y en pavimento rígido  en diferentes sectores de la ciudad;interventoría contractual, técnica, jurídica, administrativa, financiera, social y ambiental para la ejecución del proyecto de obra denominado “Construcción obras de estabilización en el tramo de vía comprendido entre la Glorieta Malibú y el barrio Portal de Pinares</t>
  </si>
  <si>
    <t>1.5.8 Para vías urbanas mantenidas, rehabilitadas y construidas: suministro cartuchos de tinta, cintas y tóner nuevos y recarga de los mismos, para ser distribuidos como insumos a los equipos de impresión ; Suministro de papelería blanca y útiles de escritorio para ser distribuidos como insumo; Prestación de servicios de fotocopiado en blanco y negro, fotocopiado a color, argollado, empastado, fotocopiado de fotoplano (plotter), todo va para las diferentes dependencias de la Administración Municipal</t>
  </si>
  <si>
    <t>MS.Para vías urbanas mantenidas, rehabilitadas y construidas:encargo fiduciario de administración y pagos No 001 de los recursos correspondientes a los contratos derivados del Convenio Interadministrativo No 516 de 2016, suscrito entre Prosperidad Social y la Entidad Territorial Municipio de Armenia, Quindío</t>
  </si>
  <si>
    <t>MS Para vías urbanas mantenidas, rehabilitadas y construidas: prestación de servicios de transporte especial terrestre  para el desplazamiento del personal, materiales y equipos de las dependencias del nivel central de la administración municipal y/o para la ejecución de los proyectos de inversión</t>
  </si>
  <si>
    <t>1.3.1 para gimnasio al aire libre construidos y polideportivos mantenido
:Contratos-Prestación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</si>
  <si>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MS Para Gimnasios al aire libre construidos, y polideportivos mantenidos:prestación de servicios de transporte especial terrestre  para el desplazamiento del personal, materiales y equipos de las dependencias del nivel central de la administración municipal y/o para la ejecución de los proyectos de inversión</t>
  </si>
  <si>
    <t xml:space="preserve"> Parques recreativos adecuados</t>
  </si>
  <si>
    <t xml:space="preserve">Parques adecuados </t>
  </si>
  <si>
    <t>12 unidades</t>
  </si>
  <si>
    <t xml:space="preserve">MS Para Parques recreativos adecuados: Ejecución del proyecto de obra denominado  Construcción de cancha de futbol 9 y escenarios complementarios recreodeportivos en el Barrio El Placer del Municipio de Armenia Quindio </t>
  </si>
  <si>
    <t>MS Para Parques recreativos adecuados:interventoría  contractual, técnica, jurídica, administrativa, financiera, social y ambiental para el proyecto de  obra denominado “Construcción de cancha de futbol 9 y escenarios complementarios recreodeportivos en el Barrio El Placer del Municipio de Armenia Quindio ”</t>
  </si>
  <si>
    <t>1.2.2 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</si>
  <si>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1.2.3 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</si>
  <si>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1.2.4  para canchas multifuncionales adecuadas, canchas construida y mantenidas: Suministro de elementos y materiales de ferretería y construcción para atender diferentes necesidades y proyectos del municipio de Armenia</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</si>
  <si>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</si>
  <si>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</si>
  <si>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Descontaminacion de todas las quebradas del municipio de armenia (Accion Constitucional-popular</t>
  </si>
  <si>
    <t>Alcantarillados ampliados</t>
  </si>
  <si>
    <t>Obras construidas</t>
  </si>
  <si>
    <t>172 M3</t>
  </si>
  <si>
    <t xml:space="preserve"> 3, 5, 10, 11, 16</t>
  </si>
  <si>
    <t>Redes de alumbrado público ampliadas</t>
  </si>
  <si>
    <t>11200 M2</t>
  </si>
  <si>
    <t>Andén de la red urbana habilitado</t>
  </si>
  <si>
    <t>Andén construido en vía urbana como obra complementaria de seguridad vial</t>
  </si>
  <si>
    <t>106.01.2.3.24.2402.0600.109.2402127.581</t>
  </si>
  <si>
    <t>3, 6, 11</t>
  </si>
  <si>
    <t>Mejoramiento en el espacio urbano</t>
  </si>
  <si>
    <t>Plazas mejoradas</t>
  </si>
  <si>
    <t xml:space="preserve">Plazas mejoradas </t>
  </si>
  <si>
    <t>106.01.2.3.40.4002.1400.168.4002032.210</t>
  </si>
  <si>
    <t>Estudios de pre inversión e inversión</t>
  </si>
  <si>
    <t xml:space="preserve">Estudios o diseños realizados </t>
  </si>
  <si>
    <t>106.01.2.3.40.4002.1400.168.4002034.210</t>
  </si>
  <si>
    <t>Estudios de pre inversión e inverción para el mejoramiento del espacio público urbano</t>
  </si>
  <si>
    <t>REC BCE ALUMBRADO PUBLICO</t>
  </si>
  <si>
    <t>106.01.2.3.21.2102.1900.006.2102011.918</t>
  </si>
  <si>
    <t xml:space="preserve">Polideportivos mantenidos </t>
  </si>
  <si>
    <t>INDICADOR DE PRODUCTO</t>
  </si>
  <si>
    <t>700 ML</t>
  </si>
  <si>
    <t>700ML</t>
  </si>
  <si>
    <t>1 unidad</t>
  </si>
  <si>
    <t>Servicio de apoyo financiero para la ejecución de proyectos de acueducto y manejo de aguas residuales</t>
  </si>
  <si>
    <t>FORMACION Y PREPARACION DE DEPORTISTAS</t>
  </si>
  <si>
    <t xml:space="preserve">Fortalecimiento del buen Gobierno para el respeto y garantía de los derechos humanos </t>
  </si>
  <si>
    <t>Construcción, raparación , mantenimiento del espacio urbano</t>
  </si>
  <si>
    <t>Brindar espacios para el disfrute colectivo</t>
  </si>
  <si>
    <t>Mejorar las condiciones de movilidad en el municipio</t>
  </si>
  <si>
    <t>Recursos del Balance Rendimientos Financieros SGP</t>
  </si>
  <si>
    <t>Recursos del Balance Reintregros SGP</t>
  </si>
  <si>
    <t>Recursos del Balance Renmientos financieros por deposito Agua Potable</t>
  </si>
  <si>
    <t>106.01.2.3.40.4003.1400.107.4003008.674</t>
  </si>
  <si>
    <t>Recursos del Balance Reintegros SGP Agua potable-EPA</t>
  </si>
  <si>
    <t>106.01.2.3.40.4003.1400.107.4003008.859</t>
  </si>
  <si>
    <t>106.01.2.3.43.4301.1604.173.4301011.210</t>
  </si>
  <si>
    <t>106.01.2.3.43.4302.1604.173.4302068.001</t>
  </si>
  <si>
    <t>106.01.2.3.43.4301.1604.173.4301011.677</t>
  </si>
  <si>
    <t>Elaboración de estudios y diseños tendientes a la optimización, construcción y/o mejoramiento de la infraestructura vial y/o colectiva en diferentes sectores de la ciudad de Armenia.</t>
  </si>
  <si>
    <t>Mantenimiento, mejoramiento y ornamentación del parque de la quindianidad del municipio de Armenia</t>
  </si>
  <si>
    <t>106.01.2.3.24.2402.0600.109.2402116.210</t>
  </si>
  <si>
    <t>106.01.2.3.24.2402.0600.109.2402116.022</t>
  </si>
  <si>
    <t>106.01.2.3.24.2402.0600.109.2402116.009</t>
  </si>
  <si>
    <t>106.01.2.3.24.2402.0600.109.2402049.581</t>
  </si>
  <si>
    <t>106.01.2.3.24.2402.0600.109.2402116.581</t>
  </si>
  <si>
    <t>106.01.2.3.24.2402.0600.109.2402116.582</t>
  </si>
  <si>
    <t>106.01.2.3.24.2402.0600.109.2402116.034</t>
  </si>
  <si>
    <t>Recursos asignados, en pesos en el momento presupuestal (Apropiación Definitiva)</t>
  </si>
  <si>
    <t>MS Contrato de consultoria para los estudios y diseños de los proyectos recreodeportivos del municipio</t>
  </si>
  <si>
    <t>106.03.2.3.24.2402.0600.109.2402113.917</t>
  </si>
  <si>
    <t>Recursos del Balance Reintegros de Valorización</t>
  </si>
  <si>
    <t>MS Para vías terciarias con obras complementarias de seguridad vial: suministro e instalación de llantas para los diferentes vehiculos que hacen parte del parque automotor de la administración municipal de Armenia-Quindío</t>
  </si>
  <si>
    <t>MS Para vías terciarias con obras complementarias de seguridad vial: Prestar el servicio de mantenimiento preventivo y correctivo integral a todo costo, para los vehiculos y maquinaria de propiedad del Municipio de Armenia-Quindío</t>
  </si>
  <si>
    <t>106.01.2.3.40.4003.1400.107.4003019.210</t>
  </si>
  <si>
    <t>106.01.2.3.40.4003.1400.107.4003019.858</t>
  </si>
  <si>
    <t>106.01.2.3.40.4003.1400.107.4003019.581</t>
  </si>
  <si>
    <t>1.1.3 Alcantarillados construidos y ampliados:contratos de Interventoría
contractual,técnico,jurídico,administrativo,financiero,social y ambiental a los
contratos de:Construcción alcantarillado pluvial en el barrio Popular para mitigar
lasaguas de escorrentía que llegan al barrio Milagro de Dios ;construcción
alcantarillado pluvial SETTA margen izquierda;obras de estabilización colector la Aldana; manejo de aguas escorrentía en el punto critico sector portalde pinares y glorieta malibu</t>
  </si>
  <si>
    <t>1.2.6  para canchas multifuncionales adecuadas, canchas construida y
mantenidas:contratosprestación de servicios Profesionales (administrativos y
financieros) en las etapas precontractuales,evaluación financiera de las
propuestas,revisión de cuentas para tramite de pagos, solicitudes de documentos
en el proceso de contratación, apoyo en la elaboración de informes, apoyo y
seguimiento a la ejecución presupuestal, elaboración y seguimiento a los
proyectos de inversión y planes de acción indicativo</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</si>
  <si>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</si>
  <si>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MS Contrato de consultoria para estudios y diseños de la  gestión artística y cultural</t>
  </si>
  <si>
    <t>MS Para redes de alumbrado publico ampliadas, mejoradas y con mantenimiento : Contrato de suministro de materiales para ampliación de las redes de alumbrado público en diferentes sectores del municipio de Armenia.</t>
  </si>
  <si>
    <t>MS Andén construido en vía urbana como obra complementaria de seguridad vial:Contrato de obra pública para la construcción de andenes en diferentes sectores del municipio de Armenia.</t>
  </si>
  <si>
    <t>MS Para vías urbanas mantenidas, rehabilitadas y construidas: contratos de prestación de servicios Profesionales y de apoyo a la gestión  para la conformacion del equipo tecnico necesario para la estructuracion de los procesos tendiente a realizar el analisis tecnico, juridico, admnistrativo y financiero del plan de obras de valorización.</t>
  </si>
  <si>
    <t>1.5.7 Para vías urbanas mantenidas, rehabilitadas y construidas: contrato de prestación de servicios de apoyo a la gestión, acompañamiento técnico en lasupervisión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</si>
  <si>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MS Para Alcantarillados construidos y ampliadosAcuerdo conciliatorio celebrado entre el Consorcio Calle 26 y el municipio de Armenia en la forma y términos establecidos en diligencia realizada el 15 de septiembre de 2020 ante la Procuraduría 99 Judicial (I)  para Asuntos Administrativos de Armenia.</t>
  </si>
  <si>
    <t>MS Para  descontaminación de quebradas: contrato de obra para la estabilización colector  La Aldana; contrato para obras de acueducto, alcantarillado y manejo de aguas residuales y/o interventoria técnica, administrativa, financiera, contable, ambiental y jurídica; convenios y/o contratos interadministrativos</t>
  </si>
  <si>
    <t>MS Para Gimnasios al aire libre construidos y polideportivos mantenidos  contrato Interadministrativo o contrato de prestación de servicios  para apoyar a la Secretaría de Infraestructura en el fortalecimiento de las obras de infraestructura vial. Recreodeportiva y social del Municipio</t>
  </si>
  <si>
    <t>Para salones comunales adecuados contrato de obra</t>
  </si>
  <si>
    <t>Para salones comunales contruidos contrato de obra</t>
  </si>
  <si>
    <t>Para la construcción,reparación,mantenimiento y ampliación de la infraestructura para la primera infancia: Contrato de obra</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</si>
  <si>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</si>
  <si>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MS Para Gimnasios al aire libre construidos, y polideportivos mantenidos: Contratos de obra; contratos de suministro; contratos interadministrativos</t>
  </si>
  <si>
    <t>FOMENTO A LA RECREACIÓN, LA ACTIVIDAD FÍSICA Y EL DEPORTE PARA DESARROLLAR ENTORNOS DE CONVIVENCIA Y PAZ</t>
  </si>
  <si>
    <t>PRODUCTO KPT</t>
  </si>
  <si>
    <t>FUENTES DE FINANCIACIÓN</t>
  </si>
  <si>
    <t>Estudios y diseños de infraestructura deportiva de alto rendimiento</t>
  </si>
  <si>
    <t>Servicios de gestión para la elaboración de instrumentos para el desarrollo urbano y territorial</t>
  </si>
  <si>
    <t>Servicio de apoyo financiero para subsidios al consumo en los servicios públicos domiciliarios</t>
  </si>
  <si>
    <t xml:space="preserve">Parques recreodeportivos  adecuados
</t>
  </si>
  <si>
    <t xml:space="preserve"> Vía urbana construida</t>
  </si>
  <si>
    <t xml:space="preserve">Puente peatonal de la red urbana mejorado
</t>
  </si>
  <si>
    <t>Andén de la red urbana rehabilitado</t>
  </si>
  <si>
    <t xml:space="preserve"> PLAN DE ACCIÓN </t>
  </si>
  <si>
    <t>Código: D-DP-PDE-051</t>
  </si>
  <si>
    <t>Fecha: 04/01/2021</t>
  </si>
  <si>
    <t>Servicio de apoyo financiero a los planes, programas y proyectos de Agua Potable y Saneamiento Básico</t>
  </si>
  <si>
    <t>Versión: 009</t>
  </si>
  <si>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indexed="10"/>
        <rFont val="Arial"/>
        <family val="2"/>
      </rPr>
      <t xml:space="preserve"> </t>
    </r>
    <r>
      <rPr>
        <sz val="10"/>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</si>
</sst>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_(&quot;$&quot;* \(#,##0\);_(&quot;$&quot;* &quot;-&quot;_);_(@_)"/>
    <numFmt numFmtId="179" formatCode="_(&quot;$&quot;* #,##0.00_);_(&quot;$&quot;* \(#,##0.00\);_(&quot;$&quot;* &quot;-&quot;??_);_(@_)"/>
    <numFmt numFmtId="180" formatCode="&quot;$&quot;\ #,##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0.00"/>
    <numFmt numFmtId="186" formatCode="_-* #,##0.000_-;\-* #,##0.000_-;_-* &quot;-&quot;??_-;_-@_-"/>
    <numFmt numFmtId="187" formatCode="_-* #,##0.0_-;\-* #,##0.0_-;_-* &quot;-&quot;??_-;_-@_-"/>
    <numFmt numFmtId="188" formatCode="_-* #,##0_-;\-* #,##0_-;_-* &quot;-&quot;??_-;_-@_-"/>
    <numFmt numFmtId="189" formatCode="0.0%"/>
    <numFmt numFmtId="190" formatCode="[$-240A]dddd\,\ d\ &quot;de&quot;\ mmmm\ &quot;de&quot;\ yyyy"/>
    <numFmt numFmtId="191" formatCode="[$-240A]h:mm:ss\ AM/PM"/>
    <numFmt numFmtId="192" formatCode="_-&quot;$&quot;\ * #,##0.000_-;\-&quot;$&quot;\ * #,##0.000_-;_-&quot;$&quot;\ * &quot;-&quot;??_-;_-@_-"/>
    <numFmt numFmtId="193" formatCode="_-&quot;$&quot;\ * #,##0.0_-;\-&quot;$&quot;\ * #,##0.0_-;_-&quot;$&quot;\ * &quot;-&quot;??_-;_-@_-"/>
    <numFmt numFmtId="194" formatCode="_-&quot;$&quot;\ * #,##0_-;\-&quot;$&quot;\ * #,##0_-;_-&quot;$&quot;\ * &quot;-&quot;??_-;_-@_-"/>
  </numFmts>
  <fonts count="4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2"/>
      <name val="Arial"/>
      <family val="2"/>
    </font>
    <font>
      <sz val="10"/>
      <color indexed="63"/>
      <name val="Calibri"/>
      <family val="2"/>
    </font>
    <font>
      <sz val="9"/>
      <name val="Helvetica"/>
      <family val="2"/>
    </font>
    <font>
      <sz val="12"/>
      <name val="Arial"/>
      <family val="2"/>
    </font>
    <font>
      <sz val="10"/>
      <color indexed="10"/>
      <name val="Arial"/>
      <family val="2"/>
    </font>
    <font>
      <b/>
      <sz val="9"/>
      <name val="Tahoma"/>
      <family val="2"/>
    </font>
    <font>
      <sz val="9"/>
      <name val="Tahoma"/>
      <family val="2"/>
    </font>
    <font>
      <sz val="10"/>
      <color indexed="8"/>
      <name val="Arial"/>
      <family val="2"/>
    </font>
    <font>
      <b/>
      <sz val="10"/>
      <color indexed="8"/>
      <name val="Tahoma"/>
      <family val="2"/>
    </font>
    <font>
      <sz val="10"/>
      <color indexed="8"/>
      <name val="Tahoma"/>
      <family val="2"/>
    </font>
    <font>
      <u val="single"/>
      <sz val="10"/>
      <color indexed="12"/>
      <name val="Arial"/>
      <family val="2"/>
    </font>
    <font>
      <u val="single"/>
      <sz val="10"/>
      <color indexed="20"/>
      <name val="Arial"/>
      <family val="2"/>
    </font>
    <font>
      <sz val="10"/>
      <color indexed="8"/>
      <name val="Calibri"/>
      <family val="2"/>
    </font>
    <font>
      <sz val="10"/>
      <color indexed="63"/>
      <name val="Arial"/>
      <family val="2"/>
    </font>
    <font>
      <b/>
      <sz val="12"/>
      <color indexed="8"/>
      <name val="Arial"/>
      <family val="2"/>
    </font>
    <font>
      <b/>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10"/>
      <color rgb="FF000000"/>
      <name val="Arial"/>
      <family val="2"/>
    </font>
    <font>
      <sz val="10"/>
      <color rgb="FF000000"/>
      <name val="Calibri"/>
      <family val="2"/>
    </font>
    <font>
      <sz val="10"/>
      <color theme="1"/>
      <name val="Arial"/>
      <family val="2"/>
    </font>
    <font>
      <sz val="10"/>
      <color rgb="FF212121"/>
      <name val="Arial"/>
      <family val="2"/>
    </font>
    <font>
      <b/>
      <sz val="12"/>
      <color theme="1"/>
      <name val="Arial"/>
      <family val="2"/>
    </font>
    <font>
      <b/>
      <sz val="10"/>
      <color rgb="FF000000"/>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
      <patternFill patternType="solid">
        <fgColor rgb="FFD9E1F2"/>
        <bgColor indexed="64"/>
      </patternFill>
    </fill>
    <fill>
      <patternFill patternType="solid">
        <fgColor rgb="FF92D050"/>
        <bgColor indexed="64"/>
      </patternFill>
    </fill>
    <fill>
      <patternFill patternType="solid">
        <fgColor theme="0" tint="-0.1499900072813034"/>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medium"/>
      <bottom>
        <color indexed="63"/>
      </bottom>
    </border>
    <border>
      <left style="medium"/>
      <right style="thin"/>
      <top style="thin"/>
      <botto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style="thin"/>
      <right style="medium"/>
      <top>
        <color indexed="63"/>
      </top>
      <bottom>
        <color indexed="63"/>
      </bottom>
    </border>
    <border>
      <left>
        <color indexed="63"/>
      </left>
      <right style="medium"/>
      <top style="thin"/>
      <bottom style="medium"/>
    </border>
    <border>
      <left style="thin"/>
      <right>
        <color indexed="63"/>
      </right>
      <top style="medium"/>
      <bottom style="thin"/>
    </border>
    <border>
      <left style="thin"/>
      <right>
        <color indexed="63"/>
      </right>
      <top>
        <color indexed="63"/>
      </top>
      <bottom style="thin"/>
    </border>
    <border>
      <left style="thin"/>
      <right style="medium"/>
      <top style="medium"/>
      <bottom style="thin"/>
    </border>
    <border>
      <left style="medium"/>
      <right style="thin"/>
      <top style="thin"/>
      <bottom style="thin"/>
    </border>
    <border>
      <left style="thin"/>
      <right/>
      <top style="medium"/>
      <bottom/>
    </border>
    <border>
      <left style="thin"/>
      <right/>
      <top/>
      <bottom/>
    </border>
    <border>
      <left style="medium"/>
      <right>
        <color indexed="63"/>
      </right>
      <top style="medium"/>
      <bottom style="medium"/>
    </border>
    <border>
      <left>
        <color indexed="63"/>
      </left>
      <right style="medium"/>
      <top style="medium"/>
      <bottom style="medium"/>
    </border>
    <border>
      <left style="medium"/>
      <right style="thin"/>
      <top/>
      <bottom>
        <color indexed="63"/>
      </bottom>
    </border>
    <border>
      <left style="medium"/>
      <right style="thin"/>
      <top>
        <color indexed="63"/>
      </top>
      <bottom style="thin"/>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bottom style="medium"/>
    </border>
    <border>
      <left style="thin"/>
      <right style="thin"/>
      <top/>
      <bottom style="medium"/>
    </border>
    <border>
      <left>
        <color indexed="63"/>
      </left>
      <right style="thin"/>
      <top>
        <color indexed="63"/>
      </top>
      <bottom style="medium"/>
    </border>
    <border>
      <left style="thin"/>
      <right>
        <color indexed="63"/>
      </right>
      <top style="thin"/>
      <bottom>
        <color indexed="63"/>
      </bottom>
    </border>
    <border>
      <left style="thin"/>
      <right style="medium"/>
      <top style="thin"/>
      <bottom style="medium"/>
    </border>
    <border>
      <left style="thin"/>
      <right>
        <color indexed="63"/>
      </right>
      <top style="thin"/>
      <bottom style="medium"/>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10" fillId="22"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34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0" xfId="0" applyFont="1" applyBorder="1" applyAlignment="1">
      <alignment horizontal="right" vertical="center" wrapText="1"/>
    </xf>
    <xf numFmtId="180" fontId="0" fillId="0" borderId="0" xfId="0" applyNumberFormat="1" applyFont="1" applyAlignment="1">
      <alignment horizontal="right" vertical="center" wrapText="1"/>
    </xf>
    <xf numFmtId="0" fontId="41" fillId="0" borderId="0" xfId="0" applyFont="1" applyBorder="1" applyAlignment="1">
      <alignment horizontal="center" vertical="center" wrapText="1"/>
    </xf>
    <xf numFmtId="0" fontId="21" fillId="0" borderId="12" xfId="0" applyFont="1" applyBorder="1" applyAlignment="1">
      <alignment vertical="center" wrapText="1"/>
    </xf>
    <xf numFmtId="44" fontId="0" fillId="0" borderId="11" xfId="0" applyNumberFormat="1"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Font="1" applyBorder="1" applyAlignment="1">
      <alignment horizontal="left" vertical="center" wrapText="1"/>
    </xf>
    <xf numFmtId="0" fontId="42" fillId="0" borderId="13" xfId="0" applyFont="1" applyFill="1" applyBorder="1" applyAlignment="1">
      <alignment horizontal="justify" vertical="center" wrapText="1"/>
    </xf>
    <xf numFmtId="3" fontId="43" fillId="0" borderId="1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2" fillId="24" borderId="15" xfId="0" applyFont="1" applyFill="1" applyBorder="1" applyAlignment="1">
      <alignment horizontal="center" vertical="center" wrapText="1"/>
    </xf>
    <xf numFmtId="180" fontId="22" fillId="24" borderId="15" xfId="0" applyNumberFormat="1" applyFont="1" applyFill="1" applyBorder="1" applyAlignment="1">
      <alignment horizontal="right" vertical="center" wrapText="1"/>
    </xf>
    <xf numFmtId="0" fontId="22" fillId="24" borderId="0" xfId="0" applyFont="1" applyFill="1" applyAlignment="1">
      <alignment horizontal="center" vertical="center" wrapText="1"/>
    </xf>
    <xf numFmtId="0" fontId="22" fillId="24" borderId="11" xfId="0" applyFont="1" applyFill="1" applyBorder="1" applyAlignment="1">
      <alignment horizontal="center" vertical="center" wrapText="1"/>
    </xf>
    <xf numFmtId="180" fontId="25" fillId="24" borderId="0" xfId="0" applyNumberFormat="1" applyFont="1" applyFill="1" applyAlignment="1">
      <alignment horizontal="right" vertical="center" wrapText="1"/>
    </xf>
    <xf numFmtId="0" fontId="22" fillId="0" borderId="17" xfId="0" applyFont="1" applyBorder="1" applyAlignment="1">
      <alignment horizontal="center" vertical="center" wrapText="1"/>
    </xf>
    <xf numFmtId="0" fontId="22" fillId="25" borderId="18" xfId="0" applyFont="1" applyFill="1" applyBorder="1" applyAlignment="1">
      <alignment horizontal="center" vertical="center" wrapText="1"/>
    </xf>
    <xf numFmtId="0" fontId="22" fillId="25" borderId="19" xfId="0" applyFont="1" applyFill="1" applyBorder="1" applyAlignment="1">
      <alignment horizontal="center" vertical="center" wrapText="1"/>
    </xf>
    <xf numFmtId="0" fontId="22" fillId="25" borderId="20" xfId="0" applyFont="1" applyFill="1" applyBorder="1" applyAlignment="1">
      <alignment horizontal="center" vertical="center" wrapText="1"/>
    </xf>
    <xf numFmtId="0" fontId="25" fillId="0" borderId="10" xfId="0" applyFont="1" applyBorder="1" applyAlignment="1">
      <alignment vertical="center" wrapText="1"/>
    </xf>
    <xf numFmtId="0" fontId="25" fillId="0" borderId="0" xfId="0" applyFont="1" applyAlignment="1">
      <alignment vertical="center" wrapText="1"/>
    </xf>
    <xf numFmtId="0" fontId="25" fillId="0" borderId="11" xfId="0" applyFont="1" applyBorder="1" applyAlignment="1">
      <alignment vertical="center" wrapText="1"/>
    </xf>
    <xf numFmtId="0" fontId="0" fillId="0" borderId="13" xfId="0" applyFont="1" applyFill="1" applyBorder="1" applyAlignment="1">
      <alignment vertical="center" wrapText="1"/>
    </xf>
    <xf numFmtId="0" fontId="0" fillId="26" borderId="13" xfId="0" applyFill="1" applyBorder="1" applyAlignment="1">
      <alignment horizontal="left" vertical="center" wrapText="1"/>
    </xf>
    <xf numFmtId="0" fontId="0" fillId="26" borderId="13" xfId="0" applyFill="1" applyBorder="1" applyAlignment="1">
      <alignment horizontal="center" vertical="center" wrapText="1"/>
    </xf>
    <xf numFmtId="0" fontId="18" fillId="0" borderId="0" xfId="0" applyFont="1" applyFill="1" applyAlignment="1">
      <alignment vertical="center"/>
    </xf>
    <xf numFmtId="0" fontId="42" fillId="26" borderId="21" xfId="0" applyFont="1" applyFill="1" applyBorder="1" applyAlignment="1">
      <alignment horizontal="center" vertical="center" wrapText="1"/>
    </xf>
    <xf numFmtId="0" fontId="0" fillId="26" borderId="13" xfId="0" applyFill="1" applyBorder="1" applyAlignment="1">
      <alignment vertical="center" wrapText="1"/>
    </xf>
    <xf numFmtId="0" fontId="42" fillId="26" borderId="13" xfId="0" applyFont="1" applyFill="1" applyBorder="1" applyAlignment="1">
      <alignment vertical="center" wrapText="1"/>
    </xf>
    <xf numFmtId="0" fontId="42" fillId="26" borderId="13" xfId="0" applyFont="1" applyFill="1" applyBorder="1" applyAlignment="1" applyProtection="1">
      <alignment vertical="center" wrapText="1"/>
      <protection locked="0"/>
    </xf>
    <xf numFmtId="0" fontId="0" fillId="26" borderId="13" xfId="0" applyFill="1" applyBorder="1" applyAlignment="1">
      <alignment horizontal="center" vertical="center"/>
    </xf>
    <xf numFmtId="0" fontId="0" fillId="0" borderId="13" xfId="0" applyBorder="1" applyAlignment="1">
      <alignment horizontal="left" vertical="center" wrapText="1"/>
    </xf>
    <xf numFmtId="0" fontId="0" fillId="0" borderId="13" xfId="0" applyFill="1" applyBorder="1" applyAlignment="1">
      <alignment horizontal="left" vertical="center" wrapText="1"/>
    </xf>
    <xf numFmtId="0" fontId="0" fillId="26" borderId="21" xfId="0" applyFill="1" applyBorder="1" applyAlignment="1">
      <alignment horizontal="left" vertical="center" wrapText="1"/>
    </xf>
    <xf numFmtId="0" fontId="42" fillId="26" borderId="21" xfId="0" applyFont="1" applyFill="1" applyBorder="1" applyAlignment="1">
      <alignment vertical="center" wrapText="1"/>
    </xf>
    <xf numFmtId="0" fontId="0" fillId="0" borderId="13" xfId="0" applyBorder="1" applyAlignment="1">
      <alignment vertical="center" wrapText="1"/>
    </xf>
    <xf numFmtId="0" fontId="42" fillId="0" borderId="22" xfId="0" applyFont="1" applyBorder="1" applyAlignment="1">
      <alignment vertical="center" wrapText="1"/>
    </xf>
    <xf numFmtId="0" fontId="42" fillId="0" borderId="22" xfId="0" applyFont="1" applyBorder="1" applyAlignment="1">
      <alignment horizontal="left" vertical="center" wrapText="1"/>
    </xf>
    <xf numFmtId="0" fontId="42" fillId="0" borderId="22" xfId="0" applyFont="1" applyBorder="1" applyAlignment="1">
      <alignment horizontal="center" vertical="center" wrapText="1"/>
    </xf>
    <xf numFmtId="0" fontId="42" fillId="0" borderId="22" xfId="0" applyFont="1" applyBorder="1" applyAlignment="1">
      <alignment horizontal="justify" vertical="center" wrapText="1"/>
    </xf>
    <xf numFmtId="0" fontId="42" fillId="0" borderId="22" xfId="0" applyFont="1" applyBorder="1" applyAlignment="1" applyProtection="1">
      <alignment horizontal="left" vertical="center" wrapText="1"/>
      <protection locked="0"/>
    </xf>
    <xf numFmtId="3" fontId="42" fillId="0" borderId="22" xfId="0" applyNumberFormat="1" applyFont="1" applyBorder="1" applyAlignment="1">
      <alignment horizontal="center" vertical="center" wrapText="1"/>
    </xf>
    <xf numFmtId="0" fontId="0" fillId="26" borderId="23" xfId="0" applyFill="1" applyBorder="1" applyAlignment="1">
      <alignment horizontal="center" vertical="center" wrapText="1"/>
    </xf>
    <xf numFmtId="0" fontId="0" fillId="0" borderId="22" xfId="0"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3" xfId="0" applyBorder="1" applyAlignment="1">
      <alignment horizontal="center" vertical="center" wrapText="1"/>
    </xf>
    <xf numFmtId="0" fontId="42" fillId="0" borderId="13" xfId="0" applyFont="1" applyFill="1" applyBorder="1" applyAlignment="1">
      <alignment vertical="center" wrapText="1"/>
    </xf>
    <xf numFmtId="9" fontId="0" fillId="0" borderId="13" xfId="0" applyNumberFormat="1" applyBorder="1" applyAlignment="1">
      <alignment horizontal="center" vertical="center" wrapText="1"/>
    </xf>
    <xf numFmtId="0" fontId="0" fillId="0" borderId="25" xfId="0" applyBorder="1" applyAlignment="1">
      <alignment horizontal="justify" vertical="center" wrapText="1"/>
    </xf>
    <xf numFmtId="0" fontId="0" fillId="0" borderId="13" xfId="0" applyBorder="1" applyAlignment="1">
      <alignment horizontal="justify" vertical="center" wrapText="1"/>
    </xf>
    <xf numFmtId="0" fontId="0" fillId="0" borderId="13" xfId="0" applyBorder="1" applyAlignment="1" applyProtection="1">
      <alignment horizontal="justify" vertical="center" wrapText="1"/>
      <protection locked="0"/>
    </xf>
    <xf numFmtId="1" fontId="44" fillId="0" borderId="13" xfId="0" applyNumberFormat="1" applyFont="1" applyBorder="1" applyAlignment="1">
      <alignment horizontal="center" vertical="center" wrapText="1"/>
    </xf>
    <xf numFmtId="3" fontId="44" fillId="0" borderId="26" xfId="0" applyNumberFormat="1" applyFont="1" applyBorder="1" applyAlignment="1">
      <alignment horizontal="center" vertical="center" wrapText="1"/>
    </xf>
    <xf numFmtId="0" fontId="44" fillId="0" borderId="13" xfId="0" applyFont="1" applyBorder="1" applyAlignment="1">
      <alignment horizontal="justify" vertical="center" wrapText="1"/>
    </xf>
    <xf numFmtId="0" fontId="0" fillId="0" borderId="13" xfId="0" applyBorder="1" applyAlignment="1" quotePrefix="1">
      <alignment horizontal="left" wrapText="1"/>
    </xf>
    <xf numFmtId="3" fontId="44" fillId="0" borderId="13" xfId="0" applyNumberFormat="1" applyFont="1" applyBorder="1" applyAlignment="1">
      <alignment horizontal="center" vertical="center" wrapText="1"/>
    </xf>
    <xf numFmtId="1" fontId="44" fillId="0" borderId="26"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7" xfId="0" applyFont="1" applyBorder="1" applyAlignment="1">
      <alignment vertical="center" wrapText="1"/>
    </xf>
    <xf numFmtId="0" fontId="42" fillId="0" borderId="27" xfId="0" applyFont="1" applyBorder="1" applyAlignment="1">
      <alignment horizontal="justify" vertical="center" wrapText="1"/>
    </xf>
    <xf numFmtId="3" fontId="42" fillId="0" borderId="27" xfId="0" applyNumberFormat="1" applyFont="1" applyBorder="1" applyAlignment="1">
      <alignment horizontal="center" vertical="center" wrapText="1"/>
    </xf>
    <xf numFmtId="1" fontId="42" fillId="0" borderId="28" xfId="0" applyNumberFormat="1" applyFont="1" applyBorder="1" applyAlignment="1">
      <alignment horizontal="center" vertical="center" wrapText="1"/>
    </xf>
    <xf numFmtId="0" fontId="44" fillId="0" borderId="13" xfId="0" applyFont="1" applyBorder="1" applyAlignment="1">
      <alignment vertical="center" wrapText="1"/>
    </xf>
    <xf numFmtId="0" fontId="44" fillId="26" borderId="25" xfId="0" applyFont="1" applyFill="1" applyBorder="1" applyAlignment="1">
      <alignment horizontal="center" vertical="center" wrapText="1"/>
    </xf>
    <xf numFmtId="0" fontId="0" fillId="26" borderId="21" xfId="0" applyFill="1" applyBorder="1" applyAlignment="1">
      <alignment horizontal="center" vertical="center" wrapText="1"/>
    </xf>
    <xf numFmtId="0" fontId="42" fillId="0" borderId="13" xfId="0" applyFont="1" applyFill="1" applyBorder="1" applyAlignment="1">
      <alignment horizontal="center" vertical="center" wrapText="1"/>
    </xf>
    <xf numFmtId="3" fontId="42" fillId="0" borderId="13" xfId="0" applyNumberFormat="1" applyFont="1" applyBorder="1" applyAlignment="1">
      <alignment horizontal="center" vertical="center" wrapText="1"/>
    </xf>
    <xf numFmtId="0" fontId="42" fillId="0" borderId="13" xfId="0" applyFont="1" applyBorder="1" applyAlignment="1">
      <alignment horizontal="left" vertical="center" wrapText="1"/>
    </xf>
    <xf numFmtId="0" fontId="42" fillId="0" borderId="13" xfId="0" applyFont="1" applyBorder="1" applyAlignment="1">
      <alignment horizontal="center" vertical="center" wrapText="1"/>
    </xf>
    <xf numFmtId="0" fontId="42" fillId="0" borderId="13" xfId="0" applyFont="1" applyBorder="1" applyAlignment="1">
      <alignment vertical="center" wrapText="1"/>
    </xf>
    <xf numFmtId="0" fontId="42" fillId="0" borderId="13" xfId="0" applyFont="1" applyBorder="1" applyAlignment="1">
      <alignment horizontal="justify" vertical="center" wrapText="1"/>
    </xf>
    <xf numFmtId="0" fontId="25" fillId="24" borderId="0" xfId="0" applyFont="1" applyFill="1" applyAlignment="1">
      <alignment horizontal="center" vertical="center" wrapText="1"/>
    </xf>
    <xf numFmtId="0" fontId="0" fillId="0" borderId="13" xfId="0" applyFont="1" applyBorder="1" applyAlignment="1">
      <alignment vertical="center" wrapText="1"/>
    </xf>
    <xf numFmtId="0" fontId="45" fillId="0" borderId="13"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0" fillId="0" borderId="13" xfId="0" applyFill="1" applyBorder="1" applyAlignment="1">
      <alignment horizontal="center" vertical="center" wrapText="1"/>
    </xf>
    <xf numFmtId="43" fontId="0" fillId="0" borderId="13" xfId="0" applyNumberFormat="1" applyFont="1" applyFill="1" applyBorder="1" applyAlignment="1">
      <alignment vertical="center" wrapText="1"/>
    </xf>
    <xf numFmtId="43" fontId="0" fillId="0" borderId="13" xfId="0" applyNumberFormat="1" applyFont="1" applyFill="1" applyBorder="1" applyAlignment="1">
      <alignment horizontal="right" vertical="center" wrapText="1"/>
    </xf>
    <xf numFmtId="177" fontId="0" fillId="0" borderId="0" xfId="0" applyNumberFormat="1" applyFont="1" applyBorder="1" applyAlignment="1">
      <alignment horizontal="right" vertical="center" wrapText="1"/>
    </xf>
    <xf numFmtId="0" fontId="0" fillId="0" borderId="13" xfId="0" applyFill="1" applyBorder="1" applyAlignment="1" quotePrefix="1">
      <alignment horizontal="left" wrapText="1"/>
    </xf>
    <xf numFmtId="0" fontId="0" fillId="0" borderId="13" xfId="0" applyNumberFormat="1" applyFont="1" applyFill="1" applyBorder="1" applyAlignment="1">
      <alignment horizontal="center" vertical="center" wrapText="1"/>
    </xf>
    <xf numFmtId="0" fontId="44"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0" fillId="0" borderId="13" xfId="0" applyFill="1" applyBorder="1" applyAlignment="1">
      <alignment vertical="center" wrapText="1"/>
    </xf>
    <xf numFmtId="0" fontId="46" fillId="24" borderId="19" xfId="0" applyFont="1" applyFill="1" applyBorder="1" applyAlignment="1">
      <alignment horizontal="center" vertical="center" wrapText="1"/>
    </xf>
    <xf numFmtId="0" fontId="46" fillId="24" borderId="29" xfId="0" applyFont="1" applyFill="1" applyBorder="1" applyAlignment="1">
      <alignment horizontal="center" vertical="center" wrapText="1"/>
    </xf>
    <xf numFmtId="0" fontId="22" fillId="24" borderId="30"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22" fillId="0" borderId="31" xfId="0" applyFont="1" applyBorder="1" applyAlignment="1">
      <alignment horizontal="center" vertical="center" wrapText="1"/>
    </xf>
    <xf numFmtId="0" fontId="0" fillId="0" borderId="22" xfId="0" applyBorder="1" applyAlignment="1">
      <alignment horizontal="left" vertical="center" wrapText="1"/>
    </xf>
    <xf numFmtId="4" fontId="0" fillId="0" borderId="13" xfId="0" applyNumberFormat="1" applyBorder="1" applyAlignment="1">
      <alignment horizontal="left" vertical="center" wrapText="1"/>
    </xf>
    <xf numFmtId="0" fontId="25" fillId="0" borderId="32" xfId="0" applyFont="1" applyBorder="1" applyAlignment="1">
      <alignment vertical="center" wrapText="1"/>
    </xf>
    <xf numFmtId="0" fontId="25" fillId="0" borderId="33" xfId="0" applyFont="1" applyBorder="1" applyAlignment="1">
      <alignment vertical="center" wrapText="1"/>
    </xf>
    <xf numFmtId="0" fontId="22" fillId="24" borderId="34" xfId="0" applyFont="1" applyFill="1" applyBorder="1" applyAlignment="1">
      <alignment horizontal="center" vertical="center" wrapText="1"/>
    </xf>
    <xf numFmtId="0" fontId="25" fillId="0" borderId="35" xfId="0" applyFont="1" applyBorder="1" applyAlignment="1">
      <alignment vertical="center" wrapText="1"/>
    </xf>
    <xf numFmtId="0" fontId="18" fillId="0" borderId="0" xfId="0" applyFont="1" applyAlignment="1">
      <alignment horizontal="center" vertical="center"/>
    </xf>
    <xf numFmtId="0" fontId="42" fillId="0" borderId="13" xfId="0" applyFont="1" applyFill="1" applyBorder="1" applyAlignment="1">
      <alignment horizontal="left" vertical="center" wrapText="1"/>
    </xf>
    <xf numFmtId="0" fontId="42" fillId="0" borderId="13" xfId="0" applyFont="1" applyBorder="1" applyAlignment="1">
      <alignment horizontal="justify" vertical="center" wrapText="1"/>
    </xf>
    <xf numFmtId="0" fontId="0" fillId="0" borderId="14" xfId="0" applyFont="1" applyBorder="1" applyAlignment="1">
      <alignment vertical="center" wrapText="1"/>
    </xf>
    <xf numFmtId="0" fontId="0" fillId="0" borderId="15" xfId="0" applyFont="1" applyBorder="1" applyAlignment="1">
      <alignment horizontal="center" vertical="center" wrapText="1"/>
    </xf>
    <xf numFmtId="0" fontId="21" fillId="0" borderId="15" xfId="0" applyFont="1" applyBorder="1" applyAlignment="1">
      <alignment vertical="center" wrapText="1"/>
    </xf>
    <xf numFmtId="0" fontId="0" fillId="0" borderId="15" xfId="0" applyFont="1" applyBorder="1" applyAlignment="1">
      <alignment vertical="center" wrapText="1"/>
    </xf>
    <xf numFmtId="0" fontId="0" fillId="0" borderId="15" xfId="0" applyFont="1" applyFill="1" applyBorder="1" applyAlignment="1">
      <alignment horizontal="center" vertical="center" wrapText="1"/>
    </xf>
    <xf numFmtId="0" fontId="21" fillId="0" borderId="15" xfId="0" applyFont="1" applyBorder="1" applyAlignment="1">
      <alignment horizontal="left" vertical="center" wrapText="1"/>
    </xf>
    <xf numFmtId="171" fontId="0" fillId="0" borderId="15" xfId="49" applyFont="1" applyBorder="1" applyAlignment="1">
      <alignment/>
    </xf>
    <xf numFmtId="185" fontId="0" fillId="0" borderId="16" xfId="0" applyNumberFormat="1" applyFont="1" applyFill="1" applyBorder="1" applyAlignment="1">
      <alignment horizontal="center" vertical="center" wrapText="1"/>
    </xf>
    <xf numFmtId="180" fontId="0" fillId="0" borderId="0" xfId="0" applyNumberFormat="1" applyFont="1" applyBorder="1" applyAlignment="1">
      <alignment horizontal="right" vertical="center" wrapText="1"/>
    </xf>
    <xf numFmtId="1" fontId="42" fillId="0" borderId="36" xfId="0" applyNumberFormat="1" applyFont="1" applyBorder="1" applyAlignment="1">
      <alignment horizontal="center" vertical="center" wrapText="1"/>
    </xf>
    <xf numFmtId="1" fontId="42" fillId="0" borderId="26" xfId="0" applyNumberFormat="1" applyFont="1" applyBorder="1" applyAlignment="1">
      <alignment horizontal="center" vertical="center" wrapText="1"/>
    </xf>
    <xf numFmtId="0" fontId="0" fillId="26" borderId="26" xfId="0" applyFill="1" applyBorder="1" applyAlignment="1">
      <alignment horizontal="center" vertical="center" wrapText="1"/>
    </xf>
    <xf numFmtId="9" fontId="0" fillId="0" borderId="26" xfId="0" applyNumberFormat="1" applyBorder="1" applyAlignment="1">
      <alignment horizontal="center" vertical="center" wrapText="1"/>
    </xf>
    <xf numFmtId="0" fontId="0" fillId="26" borderId="37" xfId="0" applyFill="1" applyBorder="1" applyAlignment="1">
      <alignment horizontal="center" vertical="center" wrapText="1"/>
    </xf>
    <xf numFmtId="1" fontId="43" fillId="0" borderId="26" xfId="0" applyNumberFormat="1" applyFont="1" applyFill="1" applyBorder="1" applyAlignment="1">
      <alignment horizontal="center" vertical="center" wrapText="1"/>
    </xf>
    <xf numFmtId="43" fontId="0" fillId="0" borderId="13" xfId="0" applyNumberFormat="1" applyFill="1" applyBorder="1" applyAlignment="1">
      <alignment horizontal="right" vertical="center" wrapText="1"/>
    </xf>
    <xf numFmtId="43" fontId="42" fillId="0" borderId="13" xfId="52" applyNumberFormat="1" applyFont="1" applyFill="1" applyBorder="1" applyAlignment="1">
      <alignment horizontal="right" vertical="center" wrapText="1"/>
    </xf>
    <xf numFmtId="171" fontId="0" fillId="0" borderId="13" xfId="49" applyFont="1" applyFill="1" applyBorder="1" applyAlignment="1">
      <alignment horizontal="right" vertical="center" wrapText="1"/>
    </xf>
    <xf numFmtId="43" fontId="0" fillId="0" borderId="13" xfId="52" applyNumberFormat="1" applyFont="1" applyFill="1" applyBorder="1" applyAlignment="1">
      <alignment horizontal="right" vertical="center" wrapText="1"/>
    </xf>
    <xf numFmtId="0" fontId="0" fillId="0" borderId="13" xfId="0" applyNumberFormat="1" applyFill="1" applyBorder="1" applyAlignment="1">
      <alignment horizontal="left" vertical="center" wrapText="1"/>
    </xf>
    <xf numFmtId="171" fontId="0" fillId="0" borderId="13" xfId="49" applyFont="1" applyFill="1" applyBorder="1" applyAlignment="1">
      <alignment/>
    </xf>
    <xf numFmtId="180" fontId="0" fillId="0" borderId="13" xfId="0" applyNumberFormat="1" applyFont="1" applyBorder="1" applyAlignment="1">
      <alignment horizontal="right" vertical="center" wrapText="1"/>
    </xf>
    <xf numFmtId="0" fontId="42" fillId="0" borderId="13" xfId="0" applyFont="1" applyFill="1" applyBorder="1" applyAlignment="1">
      <alignment horizontal="justify" vertical="center"/>
    </xf>
    <xf numFmtId="43" fontId="0" fillId="0" borderId="22" xfId="0" applyNumberFormat="1" applyFont="1" applyFill="1" applyBorder="1" applyAlignment="1">
      <alignment horizontal="right" vertical="center" wrapText="1"/>
    </xf>
    <xf numFmtId="0" fontId="0" fillId="26" borderId="38" xfId="0" applyFont="1" applyFill="1" applyBorder="1" applyAlignment="1">
      <alignment horizontal="center" vertical="center" wrapText="1"/>
    </xf>
    <xf numFmtId="0" fontId="0" fillId="26" borderId="23" xfId="0" applyFont="1" applyFill="1" applyBorder="1" applyAlignment="1">
      <alignment horizontal="center" vertical="center" wrapText="1"/>
    </xf>
    <xf numFmtId="1" fontId="0" fillId="0" borderId="39" xfId="0" applyNumberFormat="1" applyFill="1" applyBorder="1" applyAlignment="1">
      <alignment horizontal="center" vertical="center" wrapText="1"/>
    </xf>
    <xf numFmtId="43" fontId="0" fillId="0" borderId="23"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3" xfId="0" applyBorder="1" applyAlignment="1">
      <alignment horizontal="center" vertical="center" wrapText="1"/>
    </xf>
    <xf numFmtId="0" fontId="0" fillId="0" borderId="23" xfId="0" applyFont="1" applyBorder="1" applyAlignment="1">
      <alignment vertical="center" wrapText="1"/>
    </xf>
    <xf numFmtId="0" fontId="0" fillId="26" borderId="23" xfId="0" applyFill="1" applyBorder="1" applyAlignment="1">
      <alignment vertical="center" wrapText="1"/>
    </xf>
    <xf numFmtId="0" fontId="0" fillId="0" borderId="23" xfId="0" applyBorder="1" applyAlignment="1">
      <alignment vertical="center" wrapText="1"/>
    </xf>
    <xf numFmtId="0" fontId="0" fillId="0" borderId="24" xfId="0" applyFont="1" applyFill="1" applyBorder="1" applyAlignment="1">
      <alignment vertical="center" wrapText="1"/>
    </xf>
    <xf numFmtId="43" fontId="0" fillId="0" borderId="24" xfId="0" applyNumberFormat="1" applyFont="1" applyFill="1" applyBorder="1" applyAlignment="1">
      <alignment horizontal="right" vertical="center" wrapText="1"/>
    </xf>
    <xf numFmtId="0" fontId="46" fillId="24" borderId="40" xfId="0" applyFont="1" applyFill="1" applyBorder="1" applyAlignment="1">
      <alignment horizontal="center" vertical="center" wrapText="1"/>
    </xf>
    <xf numFmtId="0" fontId="46" fillId="24" borderId="41" xfId="0" applyFont="1" applyFill="1" applyBorder="1" applyAlignment="1">
      <alignment horizontal="center" vertical="center" wrapText="1"/>
    </xf>
    <xf numFmtId="0" fontId="46" fillId="24" borderId="42" xfId="0" applyFont="1" applyFill="1" applyBorder="1" applyAlignment="1">
      <alignment horizontal="center" vertical="center"/>
    </xf>
    <xf numFmtId="0" fontId="46" fillId="24" borderId="31" xfId="0" applyFont="1" applyFill="1" applyBorder="1" applyAlignment="1">
      <alignment horizontal="center" vertical="center"/>
    </xf>
    <xf numFmtId="0" fontId="46" fillId="24" borderId="43" xfId="0" applyFont="1" applyFill="1" applyBorder="1" applyAlignment="1">
      <alignment horizontal="center" vertical="center"/>
    </xf>
    <xf numFmtId="0" fontId="18" fillId="27" borderId="30" xfId="0" applyFont="1" applyFill="1" applyBorder="1" applyAlignment="1">
      <alignment horizontal="center" vertical="center" wrapText="1"/>
    </xf>
    <xf numFmtId="0" fontId="18" fillId="27" borderId="44" xfId="0" applyFont="1" applyFill="1" applyBorder="1" applyAlignment="1">
      <alignment horizontal="center" vertical="center" wrapText="1"/>
    </xf>
    <xf numFmtId="0" fontId="18" fillId="27" borderId="4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0" fontId="42" fillId="0" borderId="13" xfId="0" applyFont="1" applyFill="1" applyBorder="1" applyAlignment="1">
      <alignment horizontal="center" vertical="center" wrapText="1"/>
    </xf>
    <xf numFmtId="0" fontId="42" fillId="26" borderId="13" xfId="0" applyFont="1" applyFill="1" applyBorder="1" applyAlignment="1" applyProtection="1">
      <alignment horizontal="center" vertical="center" wrapText="1"/>
      <protection locked="0"/>
    </xf>
    <xf numFmtId="0" fontId="0" fillId="26" borderId="13" xfId="0" applyFill="1" applyBorder="1" applyAlignment="1">
      <alignment horizontal="center" vertical="center" wrapText="1"/>
    </xf>
    <xf numFmtId="0" fontId="0" fillId="0" borderId="13" xfId="0" applyBorder="1" applyAlignment="1">
      <alignment horizontal="center" vertical="center" wrapText="1"/>
    </xf>
    <xf numFmtId="0" fontId="0" fillId="0" borderId="23" xfId="0" applyFont="1" applyBorder="1" applyAlignment="1">
      <alignment horizontal="center" vertical="center" wrapText="1"/>
    </xf>
    <xf numFmtId="0" fontId="0" fillId="0" borderId="23" xfId="0" applyBorder="1" applyAlignment="1">
      <alignment horizontal="center" vertical="center" wrapText="1"/>
    </xf>
    <xf numFmtId="0" fontId="0" fillId="26" borderId="23" xfId="0" applyFont="1" applyFill="1" applyBorder="1" applyAlignment="1">
      <alignment horizontal="center" vertical="center" wrapText="1"/>
    </xf>
    <xf numFmtId="43" fontId="0" fillId="0" borderId="13" xfId="0" applyNumberFormat="1" applyFont="1" applyFill="1" applyBorder="1" applyAlignment="1">
      <alignment horizontal="center" vertical="center" wrapText="1"/>
    </xf>
    <xf numFmtId="43" fontId="0" fillId="0" borderId="23"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0" xfId="0" applyFont="1" applyFill="1" applyAlignment="1">
      <alignment horizontal="center" vertical="center" wrapText="1"/>
    </xf>
    <xf numFmtId="0" fontId="22" fillId="24" borderId="42" xfId="0" applyFont="1" applyFill="1" applyBorder="1" applyAlignment="1">
      <alignment horizontal="center" vertical="center" wrapText="1"/>
    </xf>
    <xf numFmtId="0" fontId="22" fillId="24" borderId="31" xfId="0" applyFont="1" applyFill="1" applyBorder="1" applyAlignment="1">
      <alignment horizontal="center" vertical="center" wrapText="1"/>
    </xf>
    <xf numFmtId="0" fontId="22" fillId="24" borderId="43" xfId="0" applyFont="1" applyFill="1" applyBorder="1" applyAlignment="1">
      <alignment horizontal="center" vertical="center" wrapText="1"/>
    </xf>
    <xf numFmtId="0" fontId="22" fillId="0" borderId="31" xfId="0" applyFont="1" applyBorder="1" applyAlignment="1">
      <alignment horizontal="center" vertical="center" wrapText="1"/>
    </xf>
    <xf numFmtId="0" fontId="22" fillId="0" borderId="43" xfId="0" applyFont="1" applyBorder="1" applyAlignment="1">
      <alignment horizontal="center" vertical="center" wrapText="1"/>
    </xf>
    <xf numFmtId="0" fontId="0" fillId="0" borderId="13" xfId="0" applyFill="1" applyBorder="1" applyAlignment="1">
      <alignment vertical="center" wrapText="1"/>
    </xf>
    <xf numFmtId="0" fontId="44" fillId="0" borderId="13" xfId="0" applyFont="1" applyFill="1" applyBorder="1" applyAlignment="1">
      <alignment horizontal="center" vertical="center" wrapText="1"/>
    </xf>
    <xf numFmtId="0" fontId="44" fillId="0" borderId="13" xfId="0" applyFont="1" applyBorder="1" applyAlignment="1">
      <alignment horizontal="center" vertical="center" wrapText="1"/>
    </xf>
    <xf numFmtId="0" fontId="0" fillId="0" borderId="13" xfId="0" applyFill="1" applyBorder="1" applyAlignment="1">
      <alignment horizontal="left"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8" xfId="0" applyFont="1" applyBorder="1" applyAlignment="1">
      <alignment horizontal="center" vertical="center" wrapText="1"/>
    </xf>
    <xf numFmtId="0" fontId="22" fillId="24" borderId="42" xfId="0" applyFont="1" applyFill="1" applyBorder="1" applyAlignment="1">
      <alignment horizontal="left" vertical="center" wrapText="1"/>
    </xf>
    <xf numFmtId="0" fontId="22" fillId="24" borderId="31" xfId="0" applyFont="1" applyFill="1" applyBorder="1" applyAlignment="1">
      <alignment horizontal="left" vertical="center" wrapText="1"/>
    </xf>
    <xf numFmtId="0" fontId="22" fillId="24" borderId="43" xfId="0" applyFont="1" applyFill="1" applyBorder="1" applyAlignment="1">
      <alignment horizontal="left" vertical="center" wrapText="1"/>
    </xf>
    <xf numFmtId="0" fontId="47" fillId="28" borderId="18" xfId="0" applyFont="1" applyFill="1" applyBorder="1" applyAlignment="1">
      <alignment horizontal="center" vertical="center" wrapText="1"/>
    </xf>
    <xf numFmtId="0" fontId="47" fillId="28" borderId="44" xfId="0" applyFont="1" applyFill="1" applyBorder="1" applyAlignment="1">
      <alignment horizontal="center" vertical="center" wrapText="1"/>
    </xf>
    <xf numFmtId="0" fontId="47" fillId="28" borderId="45" xfId="0" applyFont="1" applyFill="1" applyBorder="1" applyAlignment="1">
      <alignment horizontal="center" vertical="center" wrapText="1"/>
    </xf>
    <xf numFmtId="0" fontId="47" fillId="0" borderId="19" xfId="0" applyFont="1" applyBorder="1" applyAlignment="1">
      <alignment horizontal="left" vertical="center" wrapText="1"/>
    </xf>
    <xf numFmtId="0" fontId="47" fillId="0" borderId="21" xfId="0" applyFont="1" applyBorder="1" applyAlignment="1">
      <alignment horizontal="left" vertical="center" wrapText="1"/>
    </xf>
    <xf numFmtId="1" fontId="0" fillId="0" borderId="49" xfId="0" applyNumberFormat="1" applyFont="1" applyFill="1" applyBorder="1" applyAlignment="1">
      <alignment horizontal="center" vertical="center" wrapText="1"/>
    </xf>
    <xf numFmtId="1" fontId="0" fillId="0" borderId="39"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42" xfId="0" applyFont="1" applyBorder="1" applyAlignment="1">
      <alignment horizontal="center" vertical="center" wrapText="1"/>
    </xf>
    <xf numFmtId="0" fontId="46" fillId="24" borderId="18" xfId="0" applyFont="1" applyFill="1" applyBorder="1" applyAlignment="1">
      <alignment horizontal="center" vertical="center" wrapText="1"/>
    </xf>
    <xf numFmtId="0" fontId="46" fillId="24" borderId="50" xfId="0" applyFont="1" applyFill="1" applyBorder="1" applyAlignment="1">
      <alignment horizontal="center" vertical="center" wrapText="1"/>
    </xf>
    <xf numFmtId="0" fontId="46" fillId="24" borderId="19" xfId="0" applyFont="1" applyFill="1" applyBorder="1" applyAlignment="1">
      <alignment horizontal="center" vertical="center" wrapText="1"/>
    </xf>
    <xf numFmtId="0" fontId="46" fillId="24" borderId="51" xfId="0" applyFont="1" applyFill="1" applyBorder="1" applyAlignment="1">
      <alignment horizontal="center" vertical="center" wrapText="1"/>
    </xf>
    <xf numFmtId="0" fontId="46" fillId="24" borderId="20" xfId="0" applyFont="1" applyFill="1" applyBorder="1" applyAlignment="1">
      <alignment horizontal="center" vertical="center" wrapText="1"/>
    </xf>
    <xf numFmtId="0" fontId="46" fillId="24" borderId="52"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21" xfId="0" applyFont="1" applyFill="1" applyBorder="1" applyAlignment="1">
      <alignment horizontal="center" vertical="center" wrapText="1"/>
    </xf>
    <xf numFmtId="10" fontId="0" fillId="0" borderId="13" xfId="0" applyNumberFormat="1" applyFont="1" applyBorder="1" applyAlignment="1">
      <alignment horizontal="center" vertical="center" wrapText="1"/>
    </xf>
    <xf numFmtId="0" fontId="42" fillId="0" borderId="25" xfId="0" applyFont="1" applyBorder="1" applyAlignment="1">
      <alignment horizontal="center" vertical="center" wrapText="1"/>
    </xf>
    <xf numFmtId="0" fontId="42" fillId="0" borderId="46" xfId="0" applyFont="1" applyBorder="1" applyAlignment="1">
      <alignment horizontal="center" vertical="center" wrapText="1"/>
    </xf>
    <xf numFmtId="0" fontId="0" fillId="0" borderId="13" xfId="0" applyFont="1" applyBorder="1" applyAlignment="1">
      <alignment horizontal="justify" vertical="center"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0" fillId="0" borderId="13" xfId="0" applyFont="1" applyFill="1" applyBorder="1" applyAlignment="1" applyProtection="1">
      <alignment horizontal="justify" vertical="center" wrapText="1"/>
      <protection locked="0"/>
    </xf>
    <xf numFmtId="3" fontId="44" fillId="0" borderId="13" xfId="0" applyNumberFormat="1" applyFont="1" applyFill="1" applyBorder="1" applyAlignment="1">
      <alignment horizontal="center" vertical="center" wrapText="1"/>
    </xf>
    <xf numFmtId="1" fontId="44" fillId="0"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1" fontId="0" fillId="0" borderId="39" xfId="0" applyNumberFormat="1"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42" fillId="0" borderId="13" xfId="0" applyFont="1" applyFill="1" applyBorder="1" applyAlignment="1">
      <alignment horizontal="left" vertical="center" wrapText="1"/>
    </xf>
    <xf numFmtId="0" fontId="0" fillId="0" borderId="25" xfId="0" applyBorder="1" applyAlignment="1">
      <alignment horizontal="center" vertical="center" wrapText="1"/>
    </xf>
    <xf numFmtId="0" fontId="0" fillId="0" borderId="46" xfId="0" applyBorder="1" applyAlignment="1">
      <alignment horizontal="center" vertical="center" wrapText="1"/>
    </xf>
    <xf numFmtId="0" fontId="42" fillId="0" borderId="25" xfId="0" applyFont="1" applyBorder="1" applyAlignment="1">
      <alignment horizontal="left" vertical="center" wrapText="1"/>
    </xf>
    <xf numFmtId="0" fontId="42" fillId="0" borderId="46" xfId="0" applyFont="1" applyBorder="1" applyAlignment="1">
      <alignment horizontal="left" vertical="center" wrapText="1"/>
    </xf>
    <xf numFmtId="3" fontId="42" fillId="0" borderId="13" xfId="0" applyNumberFormat="1" applyFont="1" applyBorder="1" applyAlignment="1">
      <alignment horizontal="center" vertical="center" wrapText="1"/>
    </xf>
    <xf numFmtId="0" fontId="0" fillId="0" borderId="2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1" fontId="0" fillId="0" borderId="26" xfId="0" applyNumberFormat="1" applyFont="1" applyFill="1" applyBorder="1" applyAlignment="1">
      <alignment horizontal="center" vertical="center" wrapText="1"/>
    </xf>
    <xf numFmtId="1" fontId="0" fillId="0" borderId="39" xfId="0" applyNumberFormat="1" applyFont="1" applyBorder="1" applyAlignment="1">
      <alignment horizontal="left" vertical="center" wrapText="1"/>
    </xf>
    <xf numFmtId="0" fontId="42" fillId="0" borderId="13" xfId="0" applyFont="1" applyBorder="1" applyAlignment="1">
      <alignment horizontal="center" vertical="center" wrapText="1"/>
    </xf>
    <xf numFmtId="0" fontId="42" fillId="0" borderId="26" xfId="0" applyFont="1" applyBorder="1" applyAlignment="1">
      <alignment horizontal="center" vertical="center" wrapText="1"/>
    </xf>
    <xf numFmtId="3" fontId="42" fillId="0" borderId="26" xfId="0" applyNumberFormat="1" applyFont="1" applyBorder="1" applyAlignment="1">
      <alignment horizontal="center" vertical="center" wrapText="1"/>
    </xf>
    <xf numFmtId="0" fontId="42" fillId="0" borderId="21" xfId="0" applyFont="1" applyBorder="1" applyAlignment="1">
      <alignment horizontal="center" vertical="center" wrapText="1"/>
    </xf>
    <xf numFmtId="3" fontId="42" fillId="0" borderId="13" xfId="0" applyNumberFormat="1" applyFont="1" applyFill="1" applyBorder="1" applyAlignment="1">
      <alignment horizontal="center" vertical="center" wrapText="1"/>
    </xf>
    <xf numFmtId="1" fontId="42" fillId="0" borderId="26" xfId="0" applyNumberFormat="1" applyFont="1" applyFill="1" applyBorder="1" applyAlignment="1">
      <alignment horizontal="center" vertical="center" wrapText="1"/>
    </xf>
    <xf numFmtId="0" fontId="42" fillId="0" borderId="25"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2" fillId="0" borderId="21" xfId="0" applyFont="1" applyBorder="1" applyAlignment="1" applyProtection="1">
      <alignment horizontal="center" vertical="center" wrapText="1"/>
      <protection locked="0"/>
    </xf>
    <xf numFmtId="0" fontId="42" fillId="0" borderId="13" xfId="0" applyFont="1" applyFill="1" applyBorder="1" applyAlignment="1" applyProtection="1">
      <alignment horizontal="center" vertical="center" wrapText="1"/>
      <protection locked="0"/>
    </xf>
    <xf numFmtId="0" fontId="42" fillId="0" borderId="25" xfId="0" applyFont="1" applyBorder="1" applyAlignment="1">
      <alignment vertical="center" wrapText="1"/>
    </xf>
    <xf numFmtId="0" fontId="42" fillId="0" borderId="46" xfId="0" applyFont="1" applyBorder="1" applyAlignment="1">
      <alignment vertical="center" wrapText="1"/>
    </xf>
    <xf numFmtId="0" fontId="0" fillId="0" borderId="21" xfId="0" applyFont="1" applyBorder="1" applyAlignment="1">
      <alignment vertical="center" wrapText="1"/>
    </xf>
    <xf numFmtId="3" fontId="42" fillId="0" borderId="25" xfId="0" applyNumberFormat="1" applyFont="1" applyBorder="1" applyAlignment="1" applyProtection="1">
      <alignment horizontal="center" vertical="center" wrapText="1"/>
      <protection locked="0"/>
    </xf>
    <xf numFmtId="3" fontId="42" fillId="0" borderId="46" xfId="0" applyNumberFormat="1" applyFont="1" applyBorder="1" applyAlignment="1" applyProtection="1">
      <alignment horizontal="center" vertical="center" wrapText="1"/>
      <protection locked="0"/>
    </xf>
    <xf numFmtId="3" fontId="42" fillId="0" borderId="21" xfId="0" applyNumberFormat="1" applyFont="1" applyBorder="1" applyAlignment="1" applyProtection="1">
      <alignment horizontal="center" vertical="center" wrapText="1"/>
      <protection locked="0"/>
    </xf>
    <xf numFmtId="1" fontId="42" fillId="0" borderId="53" xfId="0" applyNumberFormat="1" applyFont="1" applyBorder="1" applyAlignment="1">
      <alignment horizontal="center" vertical="center" wrapText="1"/>
    </xf>
    <xf numFmtId="1" fontId="42" fillId="0" borderId="41" xfId="0" applyNumberFormat="1" applyFont="1" applyBorder="1" applyAlignment="1">
      <alignment horizontal="center" vertical="center" wrapText="1"/>
    </xf>
    <xf numFmtId="1" fontId="42" fillId="0" borderId="37" xfId="0" applyNumberFormat="1" applyFont="1" applyBorder="1" applyAlignment="1">
      <alignment horizontal="center" vertical="center" wrapText="1"/>
    </xf>
    <xf numFmtId="1" fontId="0" fillId="0" borderId="39" xfId="0" applyNumberFormat="1" applyFill="1" applyBorder="1" applyAlignment="1">
      <alignment horizontal="center" vertical="center" wrapText="1"/>
    </xf>
    <xf numFmtId="0" fontId="0" fillId="26" borderId="25" xfId="0" applyFill="1" applyBorder="1" applyAlignment="1">
      <alignment horizontal="left" vertical="center" wrapText="1"/>
    </xf>
    <xf numFmtId="0" fontId="0" fillId="26" borderId="46" xfId="0" applyFill="1" applyBorder="1" applyAlignment="1">
      <alignment horizontal="left" vertical="center" wrapText="1"/>
    </xf>
    <xf numFmtId="0" fontId="0" fillId="0" borderId="21" xfId="0" applyBorder="1" applyAlignment="1">
      <alignment horizontal="left" vertical="center" wrapText="1"/>
    </xf>
    <xf numFmtId="0" fontId="42" fillId="26" borderId="25" xfId="0" applyFont="1" applyFill="1" applyBorder="1" applyAlignment="1">
      <alignment horizontal="center" vertical="center" wrapText="1"/>
    </xf>
    <xf numFmtId="0" fontId="42" fillId="26" borderId="46" xfId="0" applyFont="1" applyFill="1" applyBorder="1" applyAlignment="1">
      <alignment horizontal="center" vertical="center" wrapText="1"/>
    </xf>
    <xf numFmtId="0" fontId="0" fillId="0" borderId="21" xfId="0" applyBorder="1" applyAlignment="1">
      <alignment horizontal="center" vertical="center" wrapText="1"/>
    </xf>
    <xf numFmtId="0" fontId="42" fillId="26" borderId="25" xfId="0" applyFont="1" applyFill="1" applyBorder="1" applyAlignment="1">
      <alignment vertical="center" wrapText="1"/>
    </xf>
    <xf numFmtId="0" fontId="42" fillId="26" borderId="46" xfId="0" applyFont="1" applyFill="1" applyBorder="1" applyAlignment="1">
      <alignment vertical="center" wrapText="1"/>
    </xf>
    <xf numFmtId="0" fontId="0" fillId="0" borderId="21" xfId="0" applyBorder="1" applyAlignment="1">
      <alignment vertical="center" wrapText="1"/>
    </xf>
    <xf numFmtId="0" fontId="0" fillId="26" borderId="25" xfId="0" applyFill="1" applyBorder="1" applyAlignment="1">
      <alignment horizontal="center" vertical="center" wrapText="1"/>
    </xf>
    <xf numFmtId="0" fontId="0" fillId="26" borderId="21" xfId="0" applyFill="1" applyBorder="1" applyAlignment="1">
      <alignment horizontal="center" vertical="center" wrapText="1"/>
    </xf>
    <xf numFmtId="0" fontId="0" fillId="0" borderId="21" xfId="0" applyFill="1" applyBorder="1" applyAlignment="1">
      <alignment horizontal="center" vertical="center" wrapText="1"/>
    </xf>
    <xf numFmtId="0" fontId="42" fillId="26" borderId="25" xfId="0" applyFont="1" applyFill="1" applyBorder="1" applyAlignment="1" applyProtection="1">
      <alignment horizontal="center" vertical="center" wrapText="1"/>
      <protection locked="0"/>
    </xf>
    <xf numFmtId="0" fontId="42" fillId="26" borderId="21" xfId="0" applyFont="1" applyFill="1" applyBorder="1" applyAlignment="1" applyProtection="1">
      <alignment horizontal="center" vertical="center" wrapText="1"/>
      <protection locked="0"/>
    </xf>
    <xf numFmtId="0" fontId="42" fillId="26" borderId="25" xfId="0" applyFont="1" applyFill="1" applyBorder="1" applyAlignment="1" applyProtection="1">
      <alignment horizontal="left" vertical="center" wrapText="1"/>
      <protection locked="0"/>
    </xf>
    <xf numFmtId="0" fontId="42" fillId="26" borderId="21" xfId="0" applyFont="1" applyFill="1" applyBorder="1" applyAlignment="1" applyProtection="1">
      <alignment horizontal="left" vertical="center" wrapText="1"/>
      <protection locked="0"/>
    </xf>
    <xf numFmtId="0" fontId="0" fillId="26" borderId="53" xfId="0" applyFill="1" applyBorder="1" applyAlignment="1">
      <alignment horizontal="center" vertical="center" wrapText="1"/>
    </xf>
    <xf numFmtId="0" fontId="0" fillId="26" borderId="37" xfId="0" applyFill="1" applyBorder="1" applyAlignment="1">
      <alignment horizontal="center" vertical="center" wrapText="1"/>
    </xf>
    <xf numFmtId="1" fontId="0" fillId="26" borderId="39" xfId="0" applyNumberFormat="1" applyFill="1" applyBorder="1" applyAlignment="1">
      <alignment horizontal="center" vertical="center" wrapText="1"/>
    </xf>
    <xf numFmtId="0" fontId="0" fillId="26" borderId="13" xfId="0" applyFill="1" applyBorder="1" applyAlignment="1">
      <alignment horizontal="left" vertical="center" wrapText="1"/>
    </xf>
    <xf numFmtId="0" fontId="0" fillId="26" borderId="25" xfId="0" applyFill="1" applyBorder="1" applyAlignment="1">
      <alignment vertical="center" wrapText="1"/>
    </xf>
    <xf numFmtId="0" fontId="0" fillId="26" borderId="21" xfId="0" applyFill="1" applyBorder="1" applyAlignment="1">
      <alignment vertical="center" wrapText="1"/>
    </xf>
    <xf numFmtId="0" fontId="0" fillId="0" borderId="37" xfId="0" applyBorder="1" applyAlignment="1">
      <alignment horizontal="center" vertical="center" wrapText="1"/>
    </xf>
    <xf numFmtId="0" fontId="0" fillId="0" borderId="24" xfId="0" applyFont="1" applyBorder="1" applyAlignment="1">
      <alignment horizontal="center" vertical="center" wrapText="1"/>
    </xf>
    <xf numFmtId="0" fontId="42" fillId="0" borderId="13" xfId="0" applyFont="1" applyBorder="1" applyAlignment="1">
      <alignment horizontal="justify" vertical="center" wrapText="1"/>
    </xf>
    <xf numFmtId="0" fontId="0" fillId="0" borderId="24" xfId="0" applyFont="1" applyBorder="1" applyAlignment="1">
      <alignment horizontal="justify" vertical="center" wrapText="1"/>
    </xf>
    <xf numFmtId="0" fontId="21" fillId="0" borderId="15" xfId="0" applyFont="1" applyBorder="1" applyAlignment="1">
      <alignment horizontal="left" vertical="center" wrapText="1"/>
    </xf>
    <xf numFmtId="0" fontId="47" fillId="29" borderId="30" xfId="0" applyFont="1" applyFill="1" applyBorder="1" applyAlignment="1">
      <alignment horizontal="center" vertical="center" wrapText="1"/>
    </xf>
    <xf numFmtId="0" fontId="47" fillId="29" borderId="44" xfId="0" applyFont="1" applyFill="1" applyBorder="1" applyAlignment="1">
      <alignment horizontal="center" vertical="center" wrapText="1"/>
    </xf>
    <xf numFmtId="0" fontId="47" fillId="29" borderId="50" xfId="0" applyFont="1" applyFill="1" applyBorder="1" applyAlignment="1">
      <alignment horizontal="center" vertical="center" wrapText="1"/>
    </xf>
    <xf numFmtId="0" fontId="42" fillId="0" borderId="13" xfId="0" applyFont="1" applyBorder="1" applyAlignment="1">
      <alignment vertical="center" wrapText="1"/>
    </xf>
    <xf numFmtId="0" fontId="0" fillId="0" borderId="24" xfId="0" applyFont="1" applyBorder="1" applyAlignment="1">
      <alignment vertical="center" wrapText="1"/>
    </xf>
    <xf numFmtId="9" fontId="42" fillId="0" borderId="13" xfId="0" applyNumberFormat="1" applyFont="1" applyBorder="1" applyAlignment="1">
      <alignment horizontal="center" vertical="center" wrapText="1"/>
    </xf>
    <xf numFmtId="43" fontId="0" fillId="0" borderId="13" xfId="0" applyNumberFormat="1" applyFont="1" applyFill="1" applyBorder="1" applyAlignment="1">
      <alignment horizontal="right" vertical="center" wrapText="1"/>
    </xf>
    <xf numFmtId="0" fontId="0" fillId="0" borderId="54" xfId="0" applyFont="1" applyBorder="1" applyAlignment="1">
      <alignment horizontal="center" vertical="center" wrapText="1"/>
    </xf>
    <xf numFmtId="0" fontId="18" fillId="30" borderId="21" xfId="0" applyFont="1" applyFill="1" applyBorder="1" applyAlignment="1">
      <alignment horizontal="right" vertical="center" wrapText="1"/>
    </xf>
    <xf numFmtId="0" fontId="18" fillId="30" borderId="13" xfId="0" applyFont="1" applyFill="1" applyBorder="1" applyAlignment="1">
      <alignment horizontal="right" vertical="center" wrapText="1"/>
    </xf>
    <xf numFmtId="194" fontId="18" fillId="30" borderId="21" xfId="0" applyNumberFormat="1" applyFont="1" applyFill="1" applyBorder="1" applyAlignment="1">
      <alignment horizontal="right" vertical="center" wrapText="1"/>
    </xf>
    <xf numFmtId="194" fontId="18" fillId="30" borderId="13" xfId="0" applyNumberFormat="1" applyFont="1" applyFill="1" applyBorder="1" applyAlignment="1">
      <alignment horizontal="right" vertical="center" wrapText="1"/>
    </xf>
    <xf numFmtId="0" fontId="0" fillId="0" borderId="24" xfId="0" applyFont="1" applyBorder="1" applyAlignment="1">
      <alignment horizontal="left" vertical="center" wrapText="1"/>
    </xf>
    <xf numFmtId="0" fontId="24" fillId="0" borderId="13" xfId="0" applyFont="1" applyBorder="1" applyAlignment="1">
      <alignment horizontal="left" vertical="center" wrapText="1"/>
    </xf>
    <xf numFmtId="0" fontId="24" fillId="0" borderId="24" xfId="0" applyFont="1" applyBorder="1" applyAlignment="1">
      <alignment horizontal="left" vertical="center" wrapText="1"/>
    </xf>
    <xf numFmtId="0" fontId="0" fillId="0" borderId="24" xfId="0" applyFont="1" applyFill="1" applyBorder="1" applyAlignment="1">
      <alignment horizontal="left" vertical="center" wrapText="1"/>
    </xf>
    <xf numFmtId="44" fontId="18" fillId="30" borderId="21" xfId="0" applyNumberFormat="1" applyFont="1" applyFill="1" applyBorder="1" applyAlignment="1">
      <alignment horizontal="center" vertical="center" wrapText="1"/>
    </xf>
    <xf numFmtId="44" fontId="18" fillId="30" borderId="1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8"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53" xfId="0" applyFont="1" applyBorder="1" applyAlignment="1">
      <alignment horizontal="center" vertical="center" wrapText="1"/>
    </xf>
    <xf numFmtId="0" fontId="0" fillId="0" borderId="41" xfId="0" applyFont="1" applyBorder="1" applyAlignment="1">
      <alignment horizontal="center" vertical="center" wrapText="1"/>
    </xf>
    <xf numFmtId="9" fontId="42" fillId="0" borderId="26" xfId="0" applyNumberFormat="1" applyFont="1" applyBorder="1" applyAlignment="1">
      <alignment horizontal="center" vertical="center" wrapText="1"/>
    </xf>
    <xf numFmtId="0" fontId="0" fillId="0" borderId="55" xfId="0" applyFont="1" applyBorder="1" applyAlignment="1">
      <alignment horizontal="center" vertical="center" wrapText="1"/>
    </xf>
    <xf numFmtId="1" fontId="0" fillId="0" borderId="56" xfId="0" applyNumberFormat="1" applyFont="1" applyBorder="1" applyAlignment="1">
      <alignment horizontal="center" vertical="center" wrapText="1"/>
    </xf>
    <xf numFmtId="0" fontId="42" fillId="0" borderId="53"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25" xfId="0" applyFont="1" applyFill="1" applyBorder="1" applyAlignment="1" applyProtection="1">
      <alignment horizontal="center" vertical="center" wrapText="1"/>
      <protection locked="0"/>
    </xf>
    <xf numFmtId="0" fontId="42" fillId="0" borderId="46" xfId="0" applyFont="1" applyFill="1" applyBorder="1" applyAlignment="1" applyProtection="1">
      <alignment horizontal="center" vertical="center" wrapText="1"/>
      <protection locked="0"/>
    </xf>
    <xf numFmtId="0" fontId="42" fillId="0" borderId="21" xfId="0" applyFont="1" applyFill="1" applyBorder="1" applyAlignment="1" applyProtection="1">
      <alignment horizontal="center" vertical="center" wrapText="1"/>
      <protection locked="0"/>
    </xf>
    <xf numFmtId="0" fontId="0" fillId="0" borderId="2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1333500</xdr:colOff>
      <xdr:row>0</xdr:row>
      <xdr:rowOff>123825</xdr:rowOff>
    </xdr:from>
    <xdr:to>
      <xdr:col>1</xdr:col>
      <xdr:colOff>514350</xdr:colOff>
      <xdr:row>3</xdr:row>
      <xdr:rowOff>238125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33500" y="123825"/>
          <a:ext cx="9810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3"/>
  <sheetViews>
    <sheetView tabSelected="1" zoomScale="30" zoomScaleNormal="30" zoomScalePageLayoutView="0" workbookViewId="0" topLeftCell="A1">
      <selection activeCell="K35" sqref="K35:K53"/>
    </sheetView>
  </sheetViews>
  <sheetFormatPr defaultColWidth="11.421875" defaultRowHeight="12.75"/>
  <cols>
    <col min="1" max="1" width="27.00390625" style="6" customWidth="1"/>
    <col min="2" max="2" width="26.00390625" style="6" customWidth="1"/>
    <col min="3" max="3" width="19.421875" style="6" customWidth="1"/>
    <col min="4" max="4" width="40.7109375" style="6" customWidth="1"/>
    <col min="5" max="5" width="12.7109375" style="6" customWidth="1"/>
    <col min="6" max="6" width="15.7109375" style="6" customWidth="1"/>
    <col min="7" max="8" width="35.7109375" style="6" customWidth="1"/>
    <col min="9" max="9" width="35.421875" style="6" customWidth="1"/>
    <col min="10" max="10" width="12.7109375" style="6" customWidth="1"/>
    <col min="11" max="11" width="15.7109375" style="6" customWidth="1"/>
    <col min="12" max="12" width="21.28125" style="6" customWidth="1"/>
    <col min="13" max="13" width="20.28125" style="6" customWidth="1"/>
    <col min="14" max="14" width="25.28125" style="8" customWidth="1"/>
    <col min="15" max="15" width="63.7109375" style="8" customWidth="1"/>
    <col min="16" max="16" width="23.140625" style="8" customWidth="1"/>
    <col min="17" max="18" width="23.7109375" style="8" customWidth="1"/>
    <col min="19" max="19" width="20.28125" style="8" customWidth="1"/>
    <col min="20" max="20" width="17.00390625" style="8" customWidth="1"/>
    <col min="21" max="21" width="27.421875" style="16" customWidth="1"/>
    <col min="22" max="22" width="25.28125" style="6" customWidth="1"/>
    <col min="23" max="16384" width="11.421875" style="2" customWidth="1"/>
  </cols>
  <sheetData>
    <row r="1" spans="1:22" ht="22.5" customHeight="1">
      <c r="A1" s="195"/>
      <c r="B1" s="196"/>
      <c r="C1" s="201" t="s">
        <v>271</v>
      </c>
      <c r="D1" s="202"/>
      <c r="E1" s="202"/>
      <c r="F1" s="202"/>
      <c r="G1" s="202"/>
      <c r="H1" s="202"/>
      <c r="I1" s="202"/>
      <c r="J1" s="202"/>
      <c r="K1" s="202"/>
      <c r="L1" s="202"/>
      <c r="M1" s="202"/>
      <c r="N1" s="202"/>
      <c r="O1" s="202"/>
      <c r="P1" s="202"/>
      <c r="Q1" s="202"/>
      <c r="R1" s="202"/>
      <c r="S1" s="202"/>
      <c r="T1" s="202"/>
      <c r="U1" s="203"/>
      <c r="V1" s="115" t="s">
        <v>272</v>
      </c>
    </row>
    <row r="2" spans="1:22" ht="25.5" customHeight="1">
      <c r="A2" s="197"/>
      <c r="B2" s="198"/>
      <c r="C2" s="40"/>
      <c r="D2" s="41"/>
      <c r="E2" s="41"/>
      <c r="F2" s="41"/>
      <c r="G2" s="41"/>
      <c r="H2" s="41"/>
      <c r="I2" s="41"/>
      <c r="J2" s="41"/>
      <c r="K2" s="41"/>
      <c r="L2" s="41"/>
      <c r="M2" s="41"/>
      <c r="N2" s="41"/>
      <c r="O2" s="41"/>
      <c r="P2" s="41"/>
      <c r="Q2" s="41"/>
      <c r="R2" s="41"/>
      <c r="S2" s="41"/>
      <c r="T2" s="41"/>
      <c r="U2" s="42"/>
      <c r="V2" s="116" t="s">
        <v>273</v>
      </c>
    </row>
    <row r="3" spans="1:22" ht="20.25" customHeight="1">
      <c r="A3" s="197"/>
      <c r="B3" s="198"/>
      <c r="C3" s="204" t="s">
        <v>2</v>
      </c>
      <c r="D3" s="205"/>
      <c r="E3" s="205"/>
      <c r="F3" s="205"/>
      <c r="G3" s="205"/>
      <c r="H3" s="205"/>
      <c r="I3" s="205"/>
      <c r="J3" s="205"/>
      <c r="K3" s="205"/>
      <c r="L3" s="205"/>
      <c r="M3" s="205"/>
      <c r="N3" s="205"/>
      <c r="O3" s="205"/>
      <c r="P3" s="205"/>
      <c r="Q3" s="205"/>
      <c r="R3" s="205"/>
      <c r="S3" s="205"/>
      <c r="T3" s="205"/>
      <c r="U3" s="206"/>
      <c r="V3" s="116" t="s">
        <v>275</v>
      </c>
    </row>
    <row r="4" spans="1:22" ht="27.75" customHeight="1" thickBot="1">
      <c r="A4" s="199"/>
      <c r="B4" s="200"/>
      <c r="C4" s="207" t="s">
        <v>95</v>
      </c>
      <c r="D4" s="208"/>
      <c r="E4" s="208"/>
      <c r="F4" s="208"/>
      <c r="G4" s="208"/>
      <c r="H4" s="208"/>
      <c r="I4" s="208"/>
      <c r="J4" s="208"/>
      <c r="K4" s="208"/>
      <c r="L4" s="208"/>
      <c r="M4" s="208"/>
      <c r="N4" s="208"/>
      <c r="O4" s="208"/>
      <c r="P4" s="208"/>
      <c r="Q4" s="208"/>
      <c r="R4" s="208"/>
      <c r="S4" s="208"/>
      <c r="T4" s="208"/>
      <c r="U4" s="209"/>
      <c r="V4" s="118" t="s">
        <v>4</v>
      </c>
    </row>
    <row r="5" spans="1:22" ht="19.5" customHeight="1" thickBot="1">
      <c r="A5" s="28"/>
      <c r="B5" s="29"/>
      <c r="C5" s="29"/>
      <c r="D5" s="29"/>
      <c r="E5" s="29"/>
      <c r="F5" s="29"/>
      <c r="G5" s="29"/>
      <c r="H5" s="29"/>
      <c r="I5" s="29"/>
      <c r="J5" s="29"/>
      <c r="K5" s="30"/>
      <c r="L5" s="31"/>
      <c r="M5" s="31"/>
      <c r="N5" s="31"/>
      <c r="O5" s="31"/>
      <c r="P5" s="31"/>
      <c r="Q5" s="31"/>
      <c r="R5" s="31"/>
      <c r="S5" s="31"/>
      <c r="T5" s="31"/>
      <c r="U5" s="32"/>
      <c r="V5" s="34"/>
    </row>
    <row r="6" spans="1:22" ht="24" customHeight="1" thickBot="1">
      <c r="A6" s="210" t="s">
        <v>93</v>
      </c>
      <c r="B6" s="211"/>
      <c r="C6" s="211"/>
      <c r="D6" s="211"/>
      <c r="E6" s="211"/>
      <c r="F6" s="211"/>
      <c r="G6" s="211"/>
      <c r="H6" s="211"/>
      <c r="I6" s="211"/>
      <c r="J6" s="211"/>
      <c r="K6" s="212"/>
      <c r="L6" s="186" t="s">
        <v>81</v>
      </c>
      <c r="M6" s="186"/>
      <c r="N6" s="186"/>
      <c r="O6" s="186"/>
      <c r="P6" s="186"/>
      <c r="Q6" s="186"/>
      <c r="R6" s="186"/>
      <c r="S6" s="186"/>
      <c r="T6" s="186"/>
      <c r="U6" s="186"/>
      <c r="V6" s="187"/>
    </row>
    <row r="7" spans="1:22" s="3" customFormat="1" ht="25.5" customHeight="1" thickBot="1">
      <c r="A7" s="183"/>
      <c r="B7" s="184"/>
      <c r="C7" s="184"/>
      <c r="D7" s="184"/>
      <c r="E7" s="184"/>
      <c r="F7" s="184"/>
      <c r="G7" s="184"/>
      <c r="H7" s="95"/>
      <c r="I7" s="33"/>
      <c r="J7" s="33"/>
      <c r="K7" s="34"/>
      <c r="L7" s="33"/>
      <c r="M7" s="33"/>
      <c r="N7" s="33"/>
      <c r="O7" s="33"/>
      <c r="P7" s="33"/>
      <c r="Q7" s="33"/>
      <c r="R7" s="33"/>
      <c r="S7" s="33"/>
      <c r="T7" s="33"/>
      <c r="U7" s="35"/>
      <c r="V7" s="34"/>
    </row>
    <row r="8" spans="1:22" s="3" customFormat="1" ht="24.75" customHeight="1" thickBot="1">
      <c r="A8" s="185" t="s">
        <v>94</v>
      </c>
      <c r="B8" s="186"/>
      <c r="C8" s="186"/>
      <c r="D8" s="186"/>
      <c r="E8" s="186"/>
      <c r="F8" s="186"/>
      <c r="G8" s="186"/>
      <c r="H8" s="186"/>
      <c r="I8" s="186"/>
      <c r="J8" s="186"/>
      <c r="K8" s="187"/>
      <c r="L8" s="188" t="s">
        <v>12</v>
      </c>
      <c r="M8" s="188"/>
      <c r="N8" s="189"/>
      <c r="O8" s="222" t="s">
        <v>25</v>
      </c>
      <c r="P8" s="188"/>
      <c r="Q8" s="189"/>
      <c r="R8" s="112"/>
      <c r="S8" s="222" t="s">
        <v>263</v>
      </c>
      <c r="T8" s="188"/>
      <c r="U8" s="188"/>
      <c r="V8" s="36" t="s">
        <v>13</v>
      </c>
    </row>
    <row r="9" spans="1:22" s="4" customFormat="1" ht="24" customHeight="1" thickBot="1">
      <c r="A9" s="223" t="s">
        <v>14</v>
      </c>
      <c r="B9" s="225" t="s">
        <v>15</v>
      </c>
      <c r="C9" s="158" t="s">
        <v>16</v>
      </c>
      <c r="D9" s="160" t="s">
        <v>17</v>
      </c>
      <c r="E9" s="161"/>
      <c r="F9" s="162"/>
      <c r="G9" s="227" t="s">
        <v>18</v>
      </c>
      <c r="H9" s="227" t="s">
        <v>19</v>
      </c>
      <c r="I9" s="160" t="s">
        <v>208</v>
      </c>
      <c r="J9" s="161"/>
      <c r="K9" s="162"/>
      <c r="L9" s="37">
        <v>1</v>
      </c>
      <c r="M9" s="38">
        <v>2</v>
      </c>
      <c r="N9" s="38">
        <v>3</v>
      </c>
      <c r="O9" s="39">
        <v>4</v>
      </c>
      <c r="P9" s="37">
        <v>5</v>
      </c>
      <c r="Q9" s="38">
        <v>6</v>
      </c>
      <c r="R9" s="39">
        <v>7</v>
      </c>
      <c r="S9" s="39">
        <v>8</v>
      </c>
      <c r="T9" s="37">
        <v>9</v>
      </c>
      <c r="U9" s="38">
        <v>10</v>
      </c>
      <c r="V9" s="37">
        <v>11</v>
      </c>
    </row>
    <row r="10" spans="1:22" s="119" customFormat="1" ht="125.25" customHeight="1" thickBot="1">
      <c r="A10" s="224"/>
      <c r="B10" s="226"/>
      <c r="C10" s="159"/>
      <c r="D10" s="108" t="s">
        <v>20</v>
      </c>
      <c r="E10" s="108" t="s">
        <v>21</v>
      </c>
      <c r="F10" s="108" t="s">
        <v>22</v>
      </c>
      <c r="G10" s="228"/>
      <c r="H10" s="228"/>
      <c r="I10" s="108" t="s">
        <v>20</v>
      </c>
      <c r="J10" s="108" t="s">
        <v>23</v>
      </c>
      <c r="K10" s="109" t="s">
        <v>24</v>
      </c>
      <c r="L10" s="110" t="s">
        <v>3</v>
      </c>
      <c r="M10" s="111" t="s">
        <v>5</v>
      </c>
      <c r="N10" s="111" t="s">
        <v>6</v>
      </c>
      <c r="O10" s="111" t="s">
        <v>28</v>
      </c>
      <c r="P10" s="111" t="s">
        <v>27</v>
      </c>
      <c r="Q10" s="111" t="s">
        <v>26</v>
      </c>
      <c r="R10" s="117" t="s">
        <v>262</v>
      </c>
      <c r="S10" s="117" t="s">
        <v>7</v>
      </c>
      <c r="T10" s="117" t="s">
        <v>1</v>
      </c>
      <c r="U10" s="117" t="s">
        <v>236</v>
      </c>
      <c r="V10" s="117" t="s">
        <v>0</v>
      </c>
    </row>
    <row r="11" spans="1:22" s="1" customFormat="1" ht="67.5" customHeight="1">
      <c r="A11" s="213" t="s">
        <v>82</v>
      </c>
      <c r="B11" s="216" t="s">
        <v>29</v>
      </c>
      <c r="C11" s="57" t="s">
        <v>30</v>
      </c>
      <c r="D11" s="58" t="s">
        <v>31</v>
      </c>
      <c r="E11" s="59">
        <v>1</v>
      </c>
      <c r="F11" s="59">
        <v>4</v>
      </c>
      <c r="G11" s="60" t="s">
        <v>32</v>
      </c>
      <c r="H11" s="60" t="s">
        <v>33</v>
      </c>
      <c r="I11" s="61" t="s">
        <v>34</v>
      </c>
      <c r="J11" s="62">
        <v>1</v>
      </c>
      <c r="K11" s="131">
        <v>4</v>
      </c>
      <c r="L11" s="218">
        <v>2020630010111</v>
      </c>
      <c r="M11" s="220" t="s">
        <v>49</v>
      </c>
      <c r="N11" s="220" t="s">
        <v>87</v>
      </c>
      <c r="O11" s="64" t="s">
        <v>154</v>
      </c>
      <c r="P11" s="65">
        <v>1</v>
      </c>
      <c r="Q11" s="65">
        <v>1</v>
      </c>
      <c r="R11" s="113" t="s">
        <v>33</v>
      </c>
      <c r="S11" s="66" t="s">
        <v>99</v>
      </c>
      <c r="T11" s="66" t="s">
        <v>54</v>
      </c>
      <c r="U11" s="145">
        <v>20000000</v>
      </c>
      <c r="V11" s="146" t="s">
        <v>57</v>
      </c>
    </row>
    <row r="12" spans="1:22" s="1" customFormat="1" ht="42" customHeight="1">
      <c r="A12" s="214"/>
      <c r="B12" s="217"/>
      <c r="C12" s="93" t="s">
        <v>97</v>
      </c>
      <c r="D12" s="93" t="s">
        <v>31</v>
      </c>
      <c r="E12" s="92">
        <v>1</v>
      </c>
      <c r="F12" s="92">
        <v>4</v>
      </c>
      <c r="G12" s="94" t="s">
        <v>32</v>
      </c>
      <c r="H12" s="94" t="s">
        <v>96</v>
      </c>
      <c r="I12" s="91" t="s">
        <v>98</v>
      </c>
      <c r="J12" s="90">
        <v>1</v>
      </c>
      <c r="K12" s="132">
        <v>4</v>
      </c>
      <c r="L12" s="219"/>
      <c r="M12" s="221"/>
      <c r="N12" s="221"/>
      <c r="O12" s="53" t="s">
        <v>248</v>
      </c>
      <c r="P12" s="22">
        <v>0</v>
      </c>
      <c r="Q12" s="22">
        <v>1</v>
      </c>
      <c r="R12" s="52" t="s">
        <v>96</v>
      </c>
      <c r="S12" s="23" t="s">
        <v>100</v>
      </c>
      <c r="T12" s="23" t="s">
        <v>54</v>
      </c>
      <c r="U12" s="101">
        <v>80000000</v>
      </c>
      <c r="V12" s="147" t="s">
        <v>57</v>
      </c>
    </row>
    <row r="13" spans="1:22" s="46" customFormat="1" ht="86.25" customHeight="1">
      <c r="A13" s="215"/>
      <c r="B13" s="52" t="s">
        <v>63</v>
      </c>
      <c r="C13" s="87" t="s">
        <v>190</v>
      </c>
      <c r="D13" s="48" t="s">
        <v>65</v>
      </c>
      <c r="E13" s="45">
        <v>0</v>
      </c>
      <c r="F13" s="45">
        <v>1</v>
      </c>
      <c r="G13" s="49" t="s">
        <v>66</v>
      </c>
      <c r="H13" s="50" t="s">
        <v>127</v>
      </c>
      <c r="I13" s="44" t="s">
        <v>98</v>
      </c>
      <c r="J13" s="45">
        <v>0</v>
      </c>
      <c r="K13" s="133">
        <v>1</v>
      </c>
      <c r="L13" s="148">
        <v>2020630010104</v>
      </c>
      <c r="M13" s="52" t="s">
        <v>125</v>
      </c>
      <c r="N13" s="52" t="s">
        <v>135</v>
      </c>
      <c r="O13" s="105" t="s">
        <v>237</v>
      </c>
      <c r="P13" s="51">
        <v>0</v>
      </c>
      <c r="Q13" s="51">
        <v>1</v>
      </c>
      <c r="R13" s="56" t="s">
        <v>264</v>
      </c>
      <c r="S13" s="45" t="s">
        <v>126</v>
      </c>
      <c r="T13" s="44" t="s">
        <v>54</v>
      </c>
      <c r="U13" s="137">
        <v>120000000</v>
      </c>
      <c r="V13" s="63" t="s">
        <v>57</v>
      </c>
    </row>
    <row r="14" spans="1:22" s="1" customFormat="1" ht="29.25" customHeight="1">
      <c r="A14" s="163" t="s">
        <v>58</v>
      </c>
      <c r="B14" s="166" t="s">
        <v>60</v>
      </c>
      <c r="C14" s="166" t="s">
        <v>61</v>
      </c>
      <c r="D14" s="229" t="s">
        <v>35</v>
      </c>
      <c r="E14" s="173">
        <v>1</v>
      </c>
      <c r="F14" s="173">
        <v>1</v>
      </c>
      <c r="G14" s="235" t="s">
        <v>62</v>
      </c>
      <c r="H14" s="235" t="s">
        <v>36</v>
      </c>
      <c r="I14" s="238" t="s">
        <v>36</v>
      </c>
      <c r="J14" s="239">
        <v>1</v>
      </c>
      <c r="K14" s="240">
        <v>1</v>
      </c>
      <c r="L14" s="242">
        <v>2020630010006</v>
      </c>
      <c r="M14" s="243" t="s">
        <v>59</v>
      </c>
      <c r="N14" s="172" t="s">
        <v>90</v>
      </c>
      <c r="O14" s="244" t="s">
        <v>155</v>
      </c>
      <c r="P14" s="171">
        <v>12</v>
      </c>
      <c r="Q14" s="171">
        <v>12</v>
      </c>
      <c r="R14" s="169" t="s">
        <v>36</v>
      </c>
      <c r="S14" s="24" t="s">
        <v>101</v>
      </c>
      <c r="T14" s="24" t="s">
        <v>51</v>
      </c>
      <c r="U14" s="138">
        <f>430000000*12</f>
        <v>5160000000</v>
      </c>
      <c r="V14" s="179" t="s">
        <v>57</v>
      </c>
    </row>
    <row r="15" spans="1:22" s="1" customFormat="1" ht="27" customHeight="1">
      <c r="A15" s="164"/>
      <c r="B15" s="167"/>
      <c r="C15" s="167"/>
      <c r="D15" s="230"/>
      <c r="E15" s="173"/>
      <c r="F15" s="173"/>
      <c r="G15" s="235"/>
      <c r="H15" s="235"/>
      <c r="I15" s="238"/>
      <c r="J15" s="239"/>
      <c r="K15" s="240"/>
      <c r="L15" s="242"/>
      <c r="M15" s="243"/>
      <c r="N15" s="172"/>
      <c r="O15" s="244"/>
      <c r="P15" s="171"/>
      <c r="Q15" s="171"/>
      <c r="R15" s="169"/>
      <c r="S15" s="24" t="s">
        <v>102</v>
      </c>
      <c r="T15" s="24" t="s">
        <v>77</v>
      </c>
      <c r="U15" s="138">
        <v>27000000</v>
      </c>
      <c r="V15" s="179"/>
    </row>
    <row r="16" spans="1:22" s="1" customFormat="1" ht="42" customHeight="1">
      <c r="A16" s="164"/>
      <c r="B16" s="167"/>
      <c r="C16" s="167"/>
      <c r="D16" s="230"/>
      <c r="E16" s="173"/>
      <c r="F16" s="173"/>
      <c r="G16" s="235"/>
      <c r="H16" s="235"/>
      <c r="I16" s="238"/>
      <c r="J16" s="239"/>
      <c r="K16" s="240"/>
      <c r="L16" s="242"/>
      <c r="M16" s="243"/>
      <c r="N16" s="172"/>
      <c r="O16" s="120" t="s">
        <v>156</v>
      </c>
      <c r="P16" s="22">
        <v>12</v>
      </c>
      <c r="Q16" s="22">
        <v>12</v>
      </c>
      <c r="R16" s="169"/>
      <c r="S16" s="237" t="s">
        <v>101</v>
      </c>
      <c r="T16" s="24" t="s">
        <v>51</v>
      </c>
      <c r="U16" s="138">
        <f>530000000*12+724000+315000000</f>
        <v>6675724000</v>
      </c>
      <c r="V16" s="179"/>
    </row>
    <row r="17" spans="1:22" s="1" customFormat="1" ht="150.75" customHeight="1">
      <c r="A17" s="164"/>
      <c r="B17" s="167"/>
      <c r="C17" s="167"/>
      <c r="D17" s="230"/>
      <c r="E17" s="173"/>
      <c r="F17" s="173"/>
      <c r="G17" s="235"/>
      <c r="H17" s="235"/>
      <c r="I17" s="238"/>
      <c r="J17" s="239"/>
      <c r="K17" s="240"/>
      <c r="L17" s="242"/>
      <c r="M17" s="243"/>
      <c r="N17" s="172"/>
      <c r="O17" s="120" t="s">
        <v>259</v>
      </c>
      <c r="P17" s="22">
        <v>4</v>
      </c>
      <c r="Q17" s="22">
        <v>3</v>
      </c>
      <c r="R17" s="169"/>
      <c r="S17" s="169"/>
      <c r="T17" s="24" t="s">
        <v>51</v>
      </c>
      <c r="U17" s="138">
        <f>3500000*11+2800000*11+3000000*11</f>
        <v>102300000</v>
      </c>
      <c r="V17" s="179"/>
    </row>
    <row r="18" spans="1:22" s="1" customFormat="1" ht="69.75" customHeight="1">
      <c r="A18" s="164"/>
      <c r="B18" s="167"/>
      <c r="C18" s="167"/>
      <c r="D18" s="230"/>
      <c r="E18" s="172"/>
      <c r="F18" s="172"/>
      <c r="G18" s="235"/>
      <c r="H18" s="235"/>
      <c r="I18" s="238"/>
      <c r="J18" s="172"/>
      <c r="K18" s="241"/>
      <c r="L18" s="242"/>
      <c r="M18" s="243"/>
      <c r="N18" s="172"/>
      <c r="O18" s="69" t="s">
        <v>157</v>
      </c>
      <c r="P18" s="22">
        <v>1</v>
      </c>
      <c r="Q18" s="22">
        <v>1</v>
      </c>
      <c r="R18" s="169"/>
      <c r="S18" s="169"/>
      <c r="T18" s="24" t="s">
        <v>51</v>
      </c>
      <c r="U18" s="138">
        <f>(2200000*11)</f>
        <v>24200000</v>
      </c>
      <c r="V18" s="179"/>
    </row>
    <row r="19" spans="1:22" s="1" customFormat="1" ht="69.75" customHeight="1">
      <c r="A19" s="164"/>
      <c r="B19" s="168"/>
      <c r="C19" s="168"/>
      <c r="D19" s="231"/>
      <c r="E19" s="68">
        <v>0</v>
      </c>
      <c r="F19" s="70">
        <v>0.02</v>
      </c>
      <c r="G19" s="71" t="s">
        <v>62</v>
      </c>
      <c r="H19" s="72" t="s">
        <v>191</v>
      </c>
      <c r="I19" s="73" t="s">
        <v>191</v>
      </c>
      <c r="J19" s="68">
        <v>0</v>
      </c>
      <c r="K19" s="134">
        <v>0.02</v>
      </c>
      <c r="L19" s="242"/>
      <c r="M19" s="243"/>
      <c r="N19" s="172"/>
      <c r="O19" s="69" t="s">
        <v>249</v>
      </c>
      <c r="P19" s="22">
        <v>0</v>
      </c>
      <c r="Q19" s="22">
        <v>0.5</v>
      </c>
      <c r="R19" s="73" t="s">
        <v>191</v>
      </c>
      <c r="S19" s="52" t="s">
        <v>206</v>
      </c>
      <c r="T19" s="24" t="s">
        <v>205</v>
      </c>
      <c r="U19" s="138">
        <v>1616498198</v>
      </c>
      <c r="V19" s="149" t="s">
        <v>57</v>
      </c>
    </row>
    <row r="20" spans="1:22" s="1" customFormat="1" ht="69.75" customHeight="1">
      <c r="A20" s="164"/>
      <c r="B20" s="166" t="s">
        <v>37</v>
      </c>
      <c r="C20" s="166">
        <v>9.11</v>
      </c>
      <c r="D20" s="166" t="s">
        <v>83</v>
      </c>
      <c r="E20" s="74">
        <v>15500</v>
      </c>
      <c r="F20" s="75" t="s">
        <v>192</v>
      </c>
      <c r="G20" s="176" t="s">
        <v>38</v>
      </c>
      <c r="H20" s="72" t="s">
        <v>193</v>
      </c>
      <c r="I20" s="76" t="s">
        <v>194</v>
      </c>
      <c r="J20" s="74">
        <v>0</v>
      </c>
      <c r="K20" s="75" t="s">
        <v>192</v>
      </c>
      <c r="L20" s="219">
        <v>2020630010109</v>
      </c>
      <c r="M20" s="172" t="s">
        <v>52</v>
      </c>
      <c r="N20" s="172" t="s">
        <v>86</v>
      </c>
      <c r="O20" s="69" t="s">
        <v>250</v>
      </c>
      <c r="P20" s="22">
        <v>0</v>
      </c>
      <c r="Q20" s="22">
        <v>5122.19</v>
      </c>
      <c r="R20" s="22" t="s">
        <v>270</v>
      </c>
      <c r="S20" s="77" t="s">
        <v>195</v>
      </c>
      <c r="T20" s="52" t="s">
        <v>147</v>
      </c>
      <c r="U20" s="139">
        <f>57294590</f>
        <v>57294590</v>
      </c>
      <c r="V20" s="149" t="s">
        <v>57</v>
      </c>
    </row>
    <row r="21" spans="1:22" s="1" customFormat="1" ht="132.75" customHeight="1">
      <c r="A21" s="164"/>
      <c r="B21" s="167"/>
      <c r="C21" s="167"/>
      <c r="D21" s="167"/>
      <c r="E21" s="172">
        <v>1</v>
      </c>
      <c r="F21" s="232">
        <v>1</v>
      </c>
      <c r="G21" s="176"/>
      <c r="H21" s="235" t="s">
        <v>39</v>
      </c>
      <c r="I21" s="250" t="s">
        <v>39</v>
      </c>
      <c r="J21" s="172">
        <v>1</v>
      </c>
      <c r="K21" s="253">
        <v>1</v>
      </c>
      <c r="L21" s="219"/>
      <c r="M21" s="172"/>
      <c r="N21" s="172"/>
      <c r="O21" s="120" t="s">
        <v>158</v>
      </c>
      <c r="P21" s="22">
        <v>2</v>
      </c>
      <c r="Q21" s="22">
        <v>3</v>
      </c>
      <c r="R21" s="171" t="s">
        <v>269</v>
      </c>
      <c r="S21" s="172" t="s">
        <v>103</v>
      </c>
      <c r="T21" s="24" t="s">
        <v>54</v>
      </c>
      <c r="U21" s="138">
        <v>94600000</v>
      </c>
      <c r="V21" s="149" t="s">
        <v>57</v>
      </c>
    </row>
    <row r="22" spans="1:22" s="1" customFormat="1" ht="130.5" customHeight="1">
      <c r="A22" s="164"/>
      <c r="B22" s="167"/>
      <c r="C22" s="167"/>
      <c r="D22" s="167"/>
      <c r="E22" s="172"/>
      <c r="F22" s="232"/>
      <c r="G22" s="176"/>
      <c r="H22" s="235"/>
      <c r="I22" s="251"/>
      <c r="J22" s="172"/>
      <c r="K22" s="253"/>
      <c r="L22" s="219"/>
      <c r="M22" s="172"/>
      <c r="N22" s="172"/>
      <c r="O22" s="69" t="s">
        <v>159</v>
      </c>
      <c r="P22" s="22">
        <v>1</v>
      </c>
      <c r="Q22" s="22">
        <v>1</v>
      </c>
      <c r="R22" s="171"/>
      <c r="S22" s="172"/>
      <c r="T22" s="24" t="s">
        <v>54</v>
      </c>
      <c r="U22" s="138">
        <f>3000000*11</f>
        <v>33000000</v>
      </c>
      <c r="V22" s="149" t="s">
        <v>57</v>
      </c>
    </row>
    <row r="23" spans="1:22" s="1" customFormat="1" ht="137.25" customHeight="1">
      <c r="A23" s="164"/>
      <c r="B23" s="167"/>
      <c r="C23" s="167"/>
      <c r="D23" s="167"/>
      <c r="E23" s="172"/>
      <c r="F23" s="232"/>
      <c r="G23" s="176"/>
      <c r="H23" s="235"/>
      <c r="I23" s="251"/>
      <c r="J23" s="172"/>
      <c r="K23" s="253"/>
      <c r="L23" s="219"/>
      <c r="M23" s="172"/>
      <c r="N23" s="172"/>
      <c r="O23" s="69" t="s">
        <v>160</v>
      </c>
      <c r="P23" s="22">
        <v>1</v>
      </c>
      <c r="Q23" s="22">
        <v>1</v>
      </c>
      <c r="R23" s="171"/>
      <c r="S23" s="172" t="s">
        <v>103</v>
      </c>
      <c r="T23" s="24" t="s">
        <v>54</v>
      </c>
      <c r="U23" s="138">
        <f>1700000*11</f>
        <v>18700000</v>
      </c>
      <c r="V23" s="149" t="s">
        <v>57</v>
      </c>
    </row>
    <row r="24" spans="1:22" s="1" customFormat="1" ht="87" customHeight="1">
      <c r="A24" s="164"/>
      <c r="B24" s="167"/>
      <c r="C24" s="167"/>
      <c r="D24" s="167"/>
      <c r="E24" s="172"/>
      <c r="F24" s="232"/>
      <c r="G24" s="176"/>
      <c r="H24" s="235"/>
      <c r="I24" s="251"/>
      <c r="J24" s="172"/>
      <c r="K24" s="253"/>
      <c r="L24" s="219"/>
      <c r="M24" s="172"/>
      <c r="N24" s="172"/>
      <c r="O24" s="69" t="s">
        <v>161</v>
      </c>
      <c r="P24" s="22">
        <v>0</v>
      </c>
      <c r="Q24" s="22">
        <v>1</v>
      </c>
      <c r="R24" s="171"/>
      <c r="S24" s="172"/>
      <c r="T24" s="24" t="s">
        <v>54</v>
      </c>
      <c r="U24" s="138">
        <v>50000000</v>
      </c>
      <c r="V24" s="149" t="s">
        <v>57</v>
      </c>
    </row>
    <row r="25" spans="1:22" s="1" customFormat="1" ht="69" customHeight="1">
      <c r="A25" s="164"/>
      <c r="B25" s="167"/>
      <c r="C25" s="167"/>
      <c r="D25" s="167"/>
      <c r="E25" s="172"/>
      <c r="F25" s="172"/>
      <c r="G25" s="176"/>
      <c r="H25" s="235"/>
      <c r="I25" s="251"/>
      <c r="J25" s="172"/>
      <c r="K25" s="253"/>
      <c r="L25" s="219"/>
      <c r="M25" s="172"/>
      <c r="N25" s="172"/>
      <c r="O25" s="107" t="s">
        <v>162</v>
      </c>
      <c r="P25" s="21">
        <v>1</v>
      </c>
      <c r="Q25" s="21">
        <v>1</v>
      </c>
      <c r="R25" s="171"/>
      <c r="S25" s="172"/>
      <c r="T25" s="24" t="s">
        <v>54</v>
      </c>
      <c r="U25" s="140">
        <f>20000000</f>
        <v>20000000</v>
      </c>
      <c r="V25" s="149" t="s">
        <v>57</v>
      </c>
    </row>
    <row r="26" spans="1:22" s="1" customFormat="1" ht="47.25" customHeight="1">
      <c r="A26" s="164"/>
      <c r="B26" s="167"/>
      <c r="C26" s="167"/>
      <c r="D26" s="167"/>
      <c r="E26" s="172"/>
      <c r="F26" s="172"/>
      <c r="G26" s="176"/>
      <c r="H26" s="235"/>
      <c r="I26" s="251"/>
      <c r="J26" s="172"/>
      <c r="K26" s="253"/>
      <c r="L26" s="219"/>
      <c r="M26" s="172"/>
      <c r="N26" s="172"/>
      <c r="O26" s="107" t="s">
        <v>163</v>
      </c>
      <c r="P26" s="21">
        <v>0</v>
      </c>
      <c r="Q26" s="21">
        <v>1</v>
      </c>
      <c r="R26" s="171"/>
      <c r="S26" s="172"/>
      <c r="T26" s="24" t="s">
        <v>54</v>
      </c>
      <c r="U26" s="140">
        <v>80000000</v>
      </c>
      <c r="V26" s="149" t="s">
        <v>57</v>
      </c>
    </row>
    <row r="27" spans="1:22" s="1" customFormat="1" ht="51" customHeight="1">
      <c r="A27" s="164"/>
      <c r="B27" s="167"/>
      <c r="C27" s="167"/>
      <c r="D27" s="167"/>
      <c r="E27" s="172"/>
      <c r="F27" s="172"/>
      <c r="G27" s="176"/>
      <c r="H27" s="235"/>
      <c r="I27" s="252"/>
      <c r="J27" s="172"/>
      <c r="K27" s="253"/>
      <c r="L27" s="219"/>
      <c r="M27" s="172"/>
      <c r="N27" s="172"/>
      <c r="O27" s="97" t="s">
        <v>164</v>
      </c>
      <c r="P27" s="21">
        <v>1</v>
      </c>
      <c r="Q27" s="21">
        <v>1</v>
      </c>
      <c r="R27" s="171"/>
      <c r="S27" s="172"/>
      <c r="T27" s="24" t="s">
        <v>54</v>
      </c>
      <c r="U27" s="140">
        <v>3700000</v>
      </c>
      <c r="V27" s="149" t="s">
        <v>57</v>
      </c>
    </row>
    <row r="28" spans="1:22" s="1" customFormat="1" ht="20.25" customHeight="1">
      <c r="A28" s="164"/>
      <c r="B28" s="167"/>
      <c r="C28" s="167"/>
      <c r="D28" s="167"/>
      <c r="E28" s="191">
        <v>0</v>
      </c>
      <c r="F28" s="191">
        <v>1</v>
      </c>
      <c r="G28" s="176"/>
      <c r="H28" s="235" t="s">
        <v>188</v>
      </c>
      <c r="I28" s="237" t="s">
        <v>40</v>
      </c>
      <c r="J28" s="239">
        <v>0</v>
      </c>
      <c r="K28" s="240">
        <v>1</v>
      </c>
      <c r="L28" s="219"/>
      <c r="M28" s="172"/>
      <c r="N28" s="172"/>
      <c r="O28" s="193" t="s">
        <v>165</v>
      </c>
      <c r="P28" s="171">
        <v>0</v>
      </c>
      <c r="Q28" s="171">
        <v>1</v>
      </c>
      <c r="R28" s="169" t="s">
        <v>268</v>
      </c>
      <c r="S28" s="172" t="s">
        <v>104</v>
      </c>
      <c r="T28" s="171" t="s">
        <v>53</v>
      </c>
      <c r="U28" s="180">
        <v>500000000</v>
      </c>
      <c r="V28" s="181" t="s">
        <v>57</v>
      </c>
    </row>
    <row r="29" spans="1:22" s="1" customFormat="1" ht="12" customHeight="1">
      <c r="A29" s="164"/>
      <c r="B29" s="167"/>
      <c r="C29" s="167"/>
      <c r="D29" s="167"/>
      <c r="E29" s="172"/>
      <c r="F29" s="172"/>
      <c r="G29" s="176"/>
      <c r="H29" s="235"/>
      <c r="I29" s="237"/>
      <c r="J29" s="172"/>
      <c r="K29" s="241"/>
      <c r="L29" s="219"/>
      <c r="M29" s="172"/>
      <c r="N29" s="172"/>
      <c r="O29" s="193"/>
      <c r="P29" s="171"/>
      <c r="Q29" s="171"/>
      <c r="R29" s="169"/>
      <c r="S29" s="172"/>
      <c r="T29" s="171"/>
      <c r="U29" s="180"/>
      <c r="V29" s="181"/>
    </row>
    <row r="30" spans="1:22" s="1" customFormat="1" ht="42" customHeight="1">
      <c r="A30" s="164"/>
      <c r="B30" s="167"/>
      <c r="C30" s="167"/>
      <c r="D30" s="167"/>
      <c r="E30" s="172"/>
      <c r="F30" s="172"/>
      <c r="G30" s="176"/>
      <c r="H30" s="235"/>
      <c r="I30" s="237"/>
      <c r="J30" s="172"/>
      <c r="K30" s="241"/>
      <c r="L30" s="219"/>
      <c r="M30" s="172"/>
      <c r="N30" s="172"/>
      <c r="O30" s="193"/>
      <c r="P30" s="171"/>
      <c r="Q30" s="171"/>
      <c r="R30" s="169"/>
      <c r="S30" s="56" t="s">
        <v>238</v>
      </c>
      <c r="T30" s="43" t="s">
        <v>239</v>
      </c>
      <c r="U30" s="100">
        <v>1233717965</v>
      </c>
      <c r="V30" s="181"/>
    </row>
    <row r="31" spans="1:22" s="1" customFormat="1" ht="64.5" customHeight="1">
      <c r="A31" s="164"/>
      <c r="B31" s="167"/>
      <c r="C31" s="167"/>
      <c r="D31" s="167"/>
      <c r="E31" s="166">
        <v>0</v>
      </c>
      <c r="F31" s="245" t="s">
        <v>140</v>
      </c>
      <c r="G31" s="176"/>
      <c r="H31" s="245" t="s">
        <v>139</v>
      </c>
      <c r="I31" s="245" t="s">
        <v>141</v>
      </c>
      <c r="J31" s="166">
        <v>0</v>
      </c>
      <c r="K31" s="330" t="s">
        <v>140</v>
      </c>
      <c r="L31" s="219"/>
      <c r="M31" s="172"/>
      <c r="N31" s="172"/>
      <c r="O31" s="141" t="s">
        <v>240</v>
      </c>
      <c r="P31" s="22">
        <v>0</v>
      </c>
      <c r="Q31" s="22">
        <v>1</v>
      </c>
      <c r="R31" s="171" t="s">
        <v>139</v>
      </c>
      <c r="S31" s="192" t="s">
        <v>92</v>
      </c>
      <c r="T31" s="53" t="s">
        <v>54</v>
      </c>
      <c r="U31" s="101">
        <v>5000000</v>
      </c>
      <c r="V31" s="149" t="s">
        <v>57</v>
      </c>
    </row>
    <row r="32" spans="1:22" s="1" customFormat="1" ht="60" customHeight="1">
      <c r="A32" s="164"/>
      <c r="B32" s="167"/>
      <c r="C32" s="167"/>
      <c r="D32" s="167"/>
      <c r="E32" s="167"/>
      <c r="F32" s="246"/>
      <c r="G32" s="176"/>
      <c r="H32" s="246"/>
      <c r="I32" s="246"/>
      <c r="J32" s="167"/>
      <c r="K32" s="331"/>
      <c r="L32" s="219"/>
      <c r="M32" s="172"/>
      <c r="N32" s="172"/>
      <c r="O32" s="53" t="s">
        <v>241</v>
      </c>
      <c r="P32" s="22">
        <v>0</v>
      </c>
      <c r="Q32" s="21">
        <v>1</v>
      </c>
      <c r="R32" s="171"/>
      <c r="S32" s="192"/>
      <c r="T32" s="23" t="s">
        <v>54</v>
      </c>
      <c r="U32" s="101">
        <v>10000000</v>
      </c>
      <c r="V32" s="149" t="s">
        <v>57</v>
      </c>
    </row>
    <row r="33" spans="1:22" s="1" customFormat="1" ht="62.25" customHeight="1">
      <c r="A33" s="164"/>
      <c r="B33" s="167"/>
      <c r="C33" s="167"/>
      <c r="D33" s="167"/>
      <c r="E33" s="167"/>
      <c r="F33" s="246"/>
      <c r="G33" s="176"/>
      <c r="H33" s="246"/>
      <c r="I33" s="246"/>
      <c r="J33" s="167"/>
      <c r="K33" s="331"/>
      <c r="L33" s="219"/>
      <c r="M33" s="172"/>
      <c r="N33" s="172"/>
      <c r="O33" s="53" t="s">
        <v>166</v>
      </c>
      <c r="P33" s="21">
        <v>0</v>
      </c>
      <c r="Q33" s="21">
        <v>1</v>
      </c>
      <c r="R33" s="171"/>
      <c r="S33" s="192"/>
      <c r="T33" s="23" t="s">
        <v>54</v>
      </c>
      <c r="U33" s="101">
        <v>50000000</v>
      </c>
      <c r="V33" s="149" t="s">
        <v>57</v>
      </c>
    </row>
    <row r="34" spans="1:22" s="1" customFormat="1" ht="84" customHeight="1">
      <c r="A34" s="164"/>
      <c r="B34" s="167"/>
      <c r="C34" s="167"/>
      <c r="D34" s="167"/>
      <c r="E34" s="167"/>
      <c r="F34" s="246"/>
      <c r="G34" s="176"/>
      <c r="H34" s="246"/>
      <c r="I34" s="246"/>
      <c r="J34" s="167"/>
      <c r="K34" s="331"/>
      <c r="L34" s="219"/>
      <c r="M34" s="172"/>
      <c r="N34" s="172"/>
      <c r="O34" s="53" t="s">
        <v>167</v>
      </c>
      <c r="P34" s="21">
        <v>2</v>
      </c>
      <c r="Q34" s="21">
        <v>1</v>
      </c>
      <c r="R34" s="171"/>
      <c r="S34" s="192"/>
      <c r="T34" s="23" t="s">
        <v>54</v>
      </c>
      <c r="U34" s="101">
        <f>(2200000*11)-400</f>
        <v>24199600</v>
      </c>
      <c r="V34" s="149" t="s">
        <v>57</v>
      </c>
    </row>
    <row r="35" spans="1:22" s="1" customFormat="1" ht="102" customHeight="1">
      <c r="A35" s="164"/>
      <c r="B35" s="167"/>
      <c r="C35" s="167"/>
      <c r="D35" s="167"/>
      <c r="E35" s="233">
        <v>0</v>
      </c>
      <c r="F35" s="233" t="s">
        <v>41</v>
      </c>
      <c r="G35" s="176"/>
      <c r="H35" s="233" t="s">
        <v>42</v>
      </c>
      <c r="I35" s="247" t="s">
        <v>42</v>
      </c>
      <c r="J35" s="249" t="s">
        <v>189</v>
      </c>
      <c r="K35" s="257" t="s">
        <v>41</v>
      </c>
      <c r="L35" s="219"/>
      <c r="M35" s="172"/>
      <c r="N35" s="172"/>
      <c r="O35" s="53" t="s">
        <v>168</v>
      </c>
      <c r="P35" s="20">
        <v>2</v>
      </c>
      <c r="Q35" s="21">
        <v>2</v>
      </c>
      <c r="R35" s="172" t="s">
        <v>42</v>
      </c>
      <c r="S35" s="21" t="s">
        <v>105</v>
      </c>
      <c r="T35" s="23" t="s">
        <v>54</v>
      </c>
      <c r="U35" s="101">
        <f>3000000*11*2</f>
        <v>66000000</v>
      </c>
      <c r="V35" s="149" t="s">
        <v>57</v>
      </c>
    </row>
    <row r="36" spans="1:22" s="1" customFormat="1" ht="117.75" customHeight="1">
      <c r="A36" s="164"/>
      <c r="B36" s="167"/>
      <c r="C36" s="167"/>
      <c r="D36" s="167"/>
      <c r="E36" s="234"/>
      <c r="F36" s="234"/>
      <c r="G36" s="176"/>
      <c r="H36" s="234"/>
      <c r="I36" s="248"/>
      <c r="J36" s="249"/>
      <c r="K36" s="257"/>
      <c r="L36" s="219"/>
      <c r="M36" s="172"/>
      <c r="N36" s="172"/>
      <c r="O36" s="23" t="s">
        <v>169</v>
      </c>
      <c r="P36" s="20">
        <v>1</v>
      </c>
      <c r="Q36" s="21">
        <v>1</v>
      </c>
      <c r="R36" s="172"/>
      <c r="S36" s="21" t="s">
        <v>105</v>
      </c>
      <c r="T36" s="23" t="s">
        <v>54</v>
      </c>
      <c r="U36" s="101">
        <f>3500000*11</f>
        <v>38500000</v>
      </c>
      <c r="V36" s="149" t="s">
        <v>57</v>
      </c>
    </row>
    <row r="37" spans="1:22" s="1" customFormat="1" ht="117.75" customHeight="1">
      <c r="A37" s="164"/>
      <c r="B37" s="167"/>
      <c r="C37" s="167"/>
      <c r="D37" s="167"/>
      <c r="E37" s="234"/>
      <c r="F37" s="234"/>
      <c r="G37" s="176"/>
      <c r="H37" s="234"/>
      <c r="I37" s="248"/>
      <c r="J37" s="249"/>
      <c r="K37" s="257"/>
      <c r="L37" s="219"/>
      <c r="M37" s="172"/>
      <c r="N37" s="172"/>
      <c r="O37" s="106" t="s">
        <v>251</v>
      </c>
      <c r="P37" s="20">
        <v>0</v>
      </c>
      <c r="Q37" s="21">
        <v>9</v>
      </c>
      <c r="R37" s="172"/>
      <c r="S37" s="22" t="s">
        <v>229</v>
      </c>
      <c r="T37" s="23" t="s">
        <v>145</v>
      </c>
      <c r="U37" s="101">
        <f>165900000+120000000</f>
        <v>285900000</v>
      </c>
      <c r="V37" s="149" t="s">
        <v>57</v>
      </c>
    </row>
    <row r="38" spans="1:22" s="1" customFormat="1" ht="49.5" customHeight="1">
      <c r="A38" s="164"/>
      <c r="B38" s="167"/>
      <c r="C38" s="167"/>
      <c r="D38" s="167"/>
      <c r="E38" s="234"/>
      <c r="F38" s="234"/>
      <c r="G38" s="176"/>
      <c r="H38" s="234"/>
      <c r="I38" s="248"/>
      <c r="J38" s="249"/>
      <c r="K38" s="257"/>
      <c r="L38" s="219"/>
      <c r="M38" s="172"/>
      <c r="N38" s="172"/>
      <c r="O38" s="193" t="s">
        <v>276</v>
      </c>
      <c r="P38" s="171">
        <v>1</v>
      </c>
      <c r="Q38" s="172">
        <v>3</v>
      </c>
      <c r="R38" s="172"/>
      <c r="S38" s="22" t="s">
        <v>229</v>
      </c>
      <c r="T38" s="23" t="s">
        <v>145</v>
      </c>
      <c r="U38" s="101">
        <f>500000000-U37</f>
        <v>214100000</v>
      </c>
      <c r="V38" s="181" t="s">
        <v>57</v>
      </c>
    </row>
    <row r="39" spans="1:22" s="1" customFormat="1" ht="57" customHeight="1">
      <c r="A39" s="164"/>
      <c r="B39" s="167"/>
      <c r="C39" s="167"/>
      <c r="D39" s="167"/>
      <c r="E39" s="234"/>
      <c r="F39" s="234"/>
      <c r="G39" s="176"/>
      <c r="H39" s="234"/>
      <c r="I39" s="248"/>
      <c r="J39" s="249"/>
      <c r="K39" s="257"/>
      <c r="L39" s="219"/>
      <c r="M39" s="172"/>
      <c r="N39" s="172"/>
      <c r="O39" s="193"/>
      <c r="P39" s="194"/>
      <c r="Q39" s="176"/>
      <c r="R39" s="172"/>
      <c r="S39" s="22" t="s">
        <v>230</v>
      </c>
      <c r="T39" s="23" t="s">
        <v>219</v>
      </c>
      <c r="U39" s="101">
        <v>586933</v>
      </c>
      <c r="V39" s="181"/>
    </row>
    <row r="40" spans="1:22" s="1" customFormat="1" ht="57" customHeight="1">
      <c r="A40" s="164"/>
      <c r="B40" s="167"/>
      <c r="C40" s="167"/>
      <c r="D40" s="167"/>
      <c r="E40" s="234"/>
      <c r="F40" s="234"/>
      <c r="G40" s="176"/>
      <c r="H40" s="234"/>
      <c r="I40" s="248"/>
      <c r="J40" s="249"/>
      <c r="K40" s="257"/>
      <c r="L40" s="219"/>
      <c r="M40" s="172"/>
      <c r="N40" s="172"/>
      <c r="O40" s="193"/>
      <c r="P40" s="194"/>
      <c r="Q40" s="176"/>
      <c r="R40" s="172"/>
      <c r="S40" s="22" t="s">
        <v>231</v>
      </c>
      <c r="T40" s="23" t="s">
        <v>218</v>
      </c>
      <c r="U40" s="101">
        <v>41633132</v>
      </c>
      <c r="V40" s="181"/>
    </row>
    <row r="41" spans="1:22" s="1" customFormat="1" ht="51" customHeight="1">
      <c r="A41" s="164"/>
      <c r="B41" s="167"/>
      <c r="C41" s="167"/>
      <c r="D41" s="167"/>
      <c r="E41" s="234"/>
      <c r="F41" s="234"/>
      <c r="G41" s="176"/>
      <c r="H41" s="234"/>
      <c r="I41" s="248"/>
      <c r="J41" s="249"/>
      <c r="K41" s="257"/>
      <c r="L41" s="219"/>
      <c r="M41" s="172"/>
      <c r="N41" s="172"/>
      <c r="O41" s="193"/>
      <c r="P41" s="194"/>
      <c r="Q41" s="176"/>
      <c r="R41" s="172"/>
      <c r="S41" s="22" t="s">
        <v>233</v>
      </c>
      <c r="T41" s="23" t="s">
        <v>147</v>
      </c>
      <c r="U41" s="101">
        <f>854917032</f>
        <v>854917032</v>
      </c>
      <c r="V41" s="181"/>
    </row>
    <row r="42" spans="1:22" s="1" customFormat="1" ht="57" customHeight="1">
      <c r="A42" s="164"/>
      <c r="B42" s="167"/>
      <c r="C42" s="167"/>
      <c r="D42" s="167"/>
      <c r="E42" s="234"/>
      <c r="F42" s="234"/>
      <c r="G42" s="176"/>
      <c r="H42" s="234"/>
      <c r="I42" s="248"/>
      <c r="J42" s="249"/>
      <c r="K42" s="257"/>
      <c r="L42" s="219"/>
      <c r="M42" s="172"/>
      <c r="N42" s="172"/>
      <c r="O42" s="193"/>
      <c r="P42" s="194"/>
      <c r="Q42" s="176"/>
      <c r="R42" s="172"/>
      <c r="S42" s="22" t="s">
        <v>234</v>
      </c>
      <c r="T42" s="23" t="s">
        <v>148</v>
      </c>
      <c r="U42" s="101">
        <f>362862904</f>
        <v>362862904</v>
      </c>
      <c r="V42" s="181"/>
    </row>
    <row r="43" spans="1:22" s="1" customFormat="1" ht="33.75" customHeight="1">
      <c r="A43" s="164"/>
      <c r="B43" s="167"/>
      <c r="C43" s="167"/>
      <c r="D43" s="167"/>
      <c r="E43" s="234"/>
      <c r="F43" s="234"/>
      <c r="G43" s="176"/>
      <c r="H43" s="234"/>
      <c r="I43" s="248"/>
      <c r="J43" s="249"/>
      <c r="K43" s="257"/>
      <c r="L43" s="219"/>
      <c r="M43" s="172"/>
      <c r="N43" s="172"/>
      <c r="O43" s="193"/>
      <c r="P43" s="194"/>
      <c r="Q43" s="176"/>
      <c r="R43" s="172"/>
      <c r="S43" s="22" t="s">
        <v>235</v>
      </c>
      <c r="T43" s="23" t="s">
        <v>50</v>
      </c>
      <c r="U43" s="101">
        <v>215980579</v>
      </c>
      <c r="V43" s="181"/>
    </row>
    <row r="44" spans="1:22" s="1" customFormat="1" ht="27" customHeight="1">
      <c r="A44" s="164"/>
      <c r="B44" s="167"/>
      <c r="C44" s="167"/>
      <c r="D44" s="167"/>
      <c r="E44" s="234"/>
      <c r="F44" s="234"/>
      <c r="G44" s="176"/>
      <c r="H44" s="234"/>
      <c r="I44" s="248"/>
      <c r="J44" s="172"/>
      <c r="K44" s="241"/>
      <c r="L44" s="219"/>
      <c r="M44" s="172"/>
      <c r="N44" s="172"/>
      <c r="O44" s="193"/>
      <c r="P44" s="194"/>
      <c r="Q44" s="176"/>
      <c r="R44" s="172"/>
      <c r="S44" s="43" t="s">
        <v>105</v>
      </c>
      <c r="T44" s="43" t="s">
        <v>54</v>
      </c>
      <c r="U44" s="100">
        <f>985800400-U35-U36-U49-U50-U51-U52-U53</f>
        <v>679696639</v>
      </c>
      <c r="V44" s="181"/>
    </row>
    <row r="45" spans="1:22" s="1" customFormat="1" ht="70.5" customHeight="1">
      <c r="A45" s="164"/>
      <c r="B45" s="167"/>
      <c r="C45" s="167"/>
      <c r="D45" s="167"/>
      <c r="E45" s="234"/>
      <c r="F45" s="234"/>
      <c r="G45" s="176"/>
      <c r="H45" s="234"/>
      <c r="I45" s="248"/>
      <c r="J45" s="172"/>
      <c r="K45" s="241"/>
      <c r="L45" s="219"/>
      <c r="M45" s="172"/>
      <c r="N45" s="172"/>
      <c r="O45" s="193"/>
      <c r="P45" s="194"/>
      <c r="Q45" s="176"/>
      <c r="R45" s="172"/>
      <c r="S45" s="22" t="s">
        <v>150</v>
      </c>
      <c r="T45" s="23" t="s">
        <v>146</v>
      </c>
      <c r="U45" s="101">
        <v>35533643</v>
      </c>
      <c r="V45" s="181"/>
    </row>
    <row r="46" spans="1:22" s="1" customFormat="1" ht="42.75" customHeight="1">
      <c r="A46" s="164"/>
      <c r="B46" s="167"/>
      <c r="C46" s="167"/>
      <c r="D46" s="167"/>
      <c r="E46" s="234"/>
      <c r="F46" s="234"/>
      <c r="G46" s="176"/>
      <c r="H46" s="234"/>
      <c r="I46" s="248"/>
      <c r="J46" s="172"/>
      <c r="K46" s="241"/>
      <c r="L46" s="219"/>
      <c r="M46" s="172"/>
      <c r="N46" s="172"/>
      <c r="O46" s="193"/>
      <c r="P46" s="194"/>
      <c r="Q46" s="176"/>
      <c r="R46" s="172"/>
      <c r="S46" s="103" t="s">
        <v>232</v>
      </c>
      <c r="T46" s="23" t="s">
        <v>147</v>
      </c>
      <c r="U46" s="101">
        <v>210356977</v>
      </c>
      <c r="V46" s="181"/>
    </row>
    <row r="47" spans="1:22" s="1" customFormat="1" ht="45" customHeight="1">
      <c r="A47" s="164"/>
      <c r="B47" s="167"/>
      <c r="C47" s="167"/>
      <c r="D47" s="167"/>
      <c r="E47" s="234"/>
      <c r="F47" s="234"/>
      <c r="G47" s="176"/>
      <c r="H47" s="234"/>
      <c r="I47" s="248"/>
      <c r="J47" s="172"/>
      <c r="K47" s="241"/>
      <c r="L47" s="219"/>
      <c r="M47" s="172"/>
      <c r="N47" s="172"/>
      <c r="O47" s="193"/>
      <c r="P47" s="194"/>
      <c r="Q47" s="176"/>
      <c r="R47" s="172"/>
      <c r="S47" s="103" t="s">
        <v>149</v>
      </c>
      <c r="T47" s="23" t="s">
        <v>145</v>
      </c>
      <c r="U47" s="142">
        <v>236501301</v>
      </c>
      <c r="V47" s="181"/>
    </row>
    <row r="48" spans="1:22" s="1" customFormat="1" ht="60" customHeight="1">
      <c r="A48" s="164"/>
      <c r="B48" s="167"/>
      <c r="C48" s="167"/>
      <c r="D48" s="167"/>
      <c r="E48" s="234"/>
      <c r="F48" s="234"/>
      <c r="G48" s="176"/>
      <c r="H48" s="234"/>
      <c r="I48" s="248"/>
      <c r="J48" s="172"/>
      <c r="K48" s="241"/>
      <c r="L48" s="219"/>
      <c r="M48" s="172"/>
      <c r="N48" s="172"/>
      <c r="O48" s="193"/>
      <c r="P48" s="194"/>
      <c r="Q48" s="176"/>
      <c r="R48" s="172"/>
      <c r="S48" s="43" t="s">
        <v>151</v>
      </c>
      <c r="T48" s="23" t="s">
        <v>148</v>
      </c>
      <c r="U48" s="142">
        <v>99801408</v>
      </c>
      <c r="V48" s="181"/>
    </row>
    <row r="49" spans="1:22" s="1" customFormat="1" ht="142.5" customHeight="1">
      <c r="A49" s="164"/>
      <c r="B49" s="167"/>
      <c r="C49" s="167"/>
      <c r="D49" s="167"/>
      <c r="E49" s="234"/>
      <c r="F49" s="234"/>
      <c r="G49" s="176"/>
      <c r="H49" s="234"/>
      <c r="I49" s="248"/>
      <c r="J49" s="172"/>
      <c r="K49" s="241"/>
      <c r="L49" s="219"/>
      <c r="M49" s="172"/>
      <c r="N49" s="172"/>
      <c r="O49" s="53" t="s">
        <v>170</v>
      </c>
      <c r="P49" s="99">
        <v>0</v>
      </c>
      <c r="Q49" s="68">
        <v>2</v>
      </c>
      <c r="R49" s="172"/>
      <c r="S49" s="21" t="s">
        <v>92</v>
      </c>
      <c r="T49" s="53" t="s">
        <v>54</v>
      </c>
      <c r="U49" s="101">
        <v>106103761</v>
      </c>
      <c r="V49" s="149" t="s">
        <v>57</v>
      </c>
    </row>
    <row r="50" spans="1:22" s="1" customFormat="1" ht="106.5" customHeight="1">
      <c r="A50" s="164"/>
      <c r="B50" s="167"/>
      <c r="C50" s="167"/>
      <c r="D50" s="167"/>
      <c r="E50" s="234"/>
      <c r="F50" s="234"/>
      <c r="G50" s="176"/>
      <c r="H50" s="234"/>
      <c r="I50" s="248"/>
      <c r="J50" s="172"/>
      <c r="K50" s="241"/>
      <c r="L50" s="219"/>
      <c r="M50" s="172"/>
      <c r="N50" s="172"/>
      <c r="O50" s="53" t="s">
        <v>252</v>
      </c>
      <c r="P50" s="21">
        <v>4</v>
      </c>
      <c r="Q50" s="21">
        <v>3</v>
      </c>
      <c r="R50" s="172"/>
      <c r="S50" s="21" t="s">
        <v>105</v>
      </c>
      <c r="T50" s="23" t="s">
        <v>54</v>
      </c>
      <c r="U50" s="101">
        <f>2200000*11+1700000*11*2</f>
        <v>61600000</v>
      </c>
      <c r="V50" s="149" t="s">
        <v>57</v>
      </c>
    </row>
    <row r="51" spans="1:22" s="1" customFormat="1" ht="138" customHeight="1">
      <c r="A51" s="164"/>
      <c r="B51" s="167"/>
      <c r="C51" s="167"/>
      <c r="D51" s="167"/>
      <c r="E51" s="234"/>
      <c r="F51" s="234"/>
      <c r="G51" s="176"/>
      <c r="H51" s="234"/>
      <c r="I51" s="248"/>
      <c r="J51" s="172"/>
      <c r="K51" s="241"/>
      <c r="L51" s="219"/>
      <c r="M51" s="172"/>
      <c r="N51" s="172"/>
      <c r="O51" s="97" t="s">
        <v>171</v>
      </c>
      <c r="P51" s="22">
        <v>1</v>
      </c>
      <c r="Q51" s="21">
        <v>1</v>
      </c>
      <c r="R51" s="172"/>
      <c r="S51" s="21" t="s">
        <v>105</v>
      </c>
      <c r="T51" s="23" t="s">
        <v>54</v>
      </c>
      <c r="U51" s="101">
        <v>10000000</v>
      </c>
      <c r="V51" s="149" t="s">
        <v>57</v>
      </c>
    </row>
    <row r="52" spans="1:22" s="1" customFormat="1" ht="138" customHeight="1">
      <c r="A52" s="164"/>
      <c r="B52" s="167"/>
      <c r="C52" s="167"/>
      <c r="D52" s="167"/>
      <c r="E52" s="234"/>
      <c r="F52" s="234"/>
      <c r="G52" s="176"/>
      <c r="H52" s="234"/>
      <c r="I52" s="248"/>
      <c r="J52" s="172"/>
      <c r="K52" s="241"/>
      <c r="L52" s="219"/>
      <c r="M52" s="172"/>
      <c r="N52" s="172"/>
      <c r="O52" s="97" t="s">
        <v>172</v>
      </c>
      <c r="P52" s="22">
        <v>1</v>
      </c>
      <c r="Q52" s="21">
        <v>1</v>
      </c>
      <c r="R52" s="172"/>
      <c r="S52" s="21" t="s">
        <v>105</v>
      </c>
      <c r="T52" s="23" t="s">
        <v>54</v>
      </c>
      <c r="U52" s="101">
        <v>4300000</v>
      </c>
      <c r="V52" s="149" t="s">
        <v>57</v>
      </c>
    </row>
    <row r="53" spans="1:22" s="1" customFormat="1" ht="65.25" customHeight="1">
      <c r="A53" s="164"/>
      <c r="B53" s="168"/>
      <c r="C53" s="168"/>
      <c r="D53" s="168"/>
      <c r="E53" s="234"/>
      <c r="F53" s="234"/>
      <c r="G53" s="176"/>
      <c r="H53" s="234"/>
      <c r="I53" s="248"/>
      <c r="J53" s="172"/>
      <c r="K53" s="241"/>
      <c r="L53" s="219"/>
      <c r="M53" s="172"/>
      <c r="N53" s="172"/>
      <c r="O53" s="97" t="s">
        <v>173</v>
      </c>
      <c r="P53" s="22">
        <v>0</v>
      </c>
      <c r="Q53" s="21">
        <v>1</v>
      </c>
      <c r="R53" s="172"/>
      <c r="S53" s="21" t="s">
        <v>105</v>
      </c>
      <c r="T53" s="23" t="s">
        <v>54</v>
      </c>
      <c r="U53" s="101">
        <v>19600000</v>
      </c>
      <c r="V53" s="149" t="s">
        <v>57</v>
      </c>
    </row>
    <row r="54" spans="1:22" s="1" customFormat="1" ht="64.5" customHeight="1">
      <c r="A54" s="164"/>
      <c r="B54" s="236" t="s">
        <v>43</v>
      </c>
      <c r="C54" s="233" t="s">
        <v>44</v>
      </c>
      <c r="D54" s="265" t="s">
        <v>45</v>
      </c>
      <c r="E54" s="233">
        <v>0</v>
      </c>
      <c r="F54" s="233" t="s">
        <v>209</v>
      </c>
      <c r="G54" s="233" t="s">
        <v>46</v>
      </c>
      <c r="H54" s="173" t="s">
        <v>187</v>
      </c>
      <c r="I54" s="173" t="s">
        <v>187</v>
      </c>
      <c r="J54" s="259">
        <v>0</v>
      </c>
      <c r="K54" s="260" t="s">
        <v>210</v>
      </c>
      <c r="L54" s="254">
        <v>2020630010107</v>
      </c>
      <c r="M54" s="176" t="s">
        <v>80</v>
      </c>
      <c r="N54" s="237" t="s">
        <v>88</v>
      </c>
      <c r="O54" s="190" t="s">
        <v>245</v>
      </c>
      <c r="P54" s="171">
        <v>0</v>
      </c>
      <c r="Q54" s="191">
        <v>394.98</v>
      </c>
      <c r="R54" s="173" t="s">
        <v>187</v>
      </c>
      <c r="S54" s="96" t="s">
        <v>242</v>
      </c>
      <c r="T54" s="23" t="s">
        <v>145</v>
      </c>
      <c r="U54" s="101">
        <f>985777486-U57</f>
        <v>971162663.05</v>
      </c>
      <c r="V54" s="182" t="s">
        <v>57</v>
      </c>
    </row>
    <row r="55" spans="1:22" s="1" customFormat="1" ht="64.5" customHeight="1">
      <c r="A55" s="164"/>
      <c r="B55" s="236"/>
      <c r="C55" s="234"/>
      <c r="D55" s="266"/>
      <c r="E55" s="234"/>
      <c r="F55" s="234"/>
      <c r="G55" s="234"/>
      <c r="H55" s="173"/>
      <c r="I55" s="173"/>
      <c r="J55" s="259"/>
      <c r="K55" s="260"/>
      <c r="L55" s="254"/>
      <c r="M55" s="176"/>
      <c r="N55" s="237"/>
      <c r="O55" s="190"/>
      <c r="P55" s="171"/>
      <c r="Q55" s="191"/>
      <c r="R55" s="173"/>
      <c r="S55" s="96" t="s">
        <v>244</v>
      </c>
      <c r="T55" s="23" t="s">
        <v>147</v>
      </c>
      <c r="U55" s="101">
        <f>802122513</f>
        <v>802122513</v>
      </c>
      <c r="V55" s="182"/>
    </row>
    <row r="56" spans="1:22" s="1" customFormat="1" ht="72" customHeight="1">
      <c r="A56" s="164"/>
      <c r="B56" s="236"/>
      <c r="C56" s="234"/>
      <c r="D56" s="266"/>
      <c r="E56" s="234"/>
      <c r="F56" s="234"/>
      <c r="G56" s="234"/>
      <c r="H56" s="173"/>
      <c r="I56" s="173"/>
      <c r="J56" s="259"/>
      <c r="K56" s="260"/>
      <c r="L56" s="254"/>
      <c r="M56" s="176"/>
      <c r="N56" s="237"/>
      <c r="O56" s="190"/>
      <c r="P56" s="171"/>
      <c r="Q56" s="191"/>
      <c r="R56" s="173"/>
      <c r="S56" s="96" t="s">
        <v>243</v>
      </c>
      <c r="T56" s="23" t="s">
        <v>144</v>
      </c>
      <c r="U56" s="101">
        <v>311098365</v>
      </c>
      <c r="V56" s="182"/>
    </row>
    <row r="57" spans="1:22" s="1" customFormat="1" ht="64.5" customHeight="1">
      <c r="A57" s="164"/>
      <c r="B57" s="236"/>
      <c r="C57" s="234"/>
      <c r="D57" s="266"/>
      <c r="E57" s="234"/>
      <c r="F57" s="234"/>
      <c r="G57" s="234"/>
      <c r="H57" s="173"/>
      <c r="I57" s="173"/>
      <c r="J57" s="259"/>
      <c r="K57" s="260"/>
      <c r="L57" s="254"/>
      <c r="M57" s="176"/>
      <c r="N57" s="237"/>
      <c r="O57" s="53" t="s">
        <v>253</v>
      </c>
      <c r="P57" s="22">
        <v>0</v>
      </c>
      <c r="Q57" s="104">
        <v>1</v>
      </c>
      <c r="R57" s="173"/>
      <c r="S57" s="24" t="s">
        <v>242</v>
      </c>
      <c r="T57" s="23" t="s">
        <v>145</v>
      </c>
      <c r="U57" s="101">
        <v>14614822.95</v>
      </c>
      <c r="V57" s="151" t="s">
        <v>57</v>
      </c>
    </row>
    <row r="58" spans="1:22" s="1" customFormat="1" ht="91.5" customHeight="1">
      <c r="A58" s="164"/>
      <c r="B58" s="236"/>
      <c r="C58" s="234"/>
      <c r="D58" s="266"/>
      <c r="E58" s="255">
        <v>2</v>
      </c>
      <c r="F58" s="255" t="s">
        <v>211</v>
      </c>
      <c r="G58" s="234"/>
      <c r="H58" s="173" t="s">
        <v>212</v>
      </c>
      <c r="I58" s="173" t="s">
        <v>186</v>
      </c>
      <c r="J58" s="255">
        <v>2</v>
      </c>
      <c r="K58" s="256" t="s">
        <v>211</v>
      </c>
      <c r="L58" s="254"/>
      <c r="M58" s="176"/>
      <c r="N58" s="237"/>
      <c r="O58" s="193" t="s">
        <v>254</v>
      </c>
      <c r="P58" s="171">
        <v>0</v>
      </c>
      <c r="Q58" s="171">
        <v>1</v>
      </c>
      <c r="R58" s="171" t="s">
        <v>274</v>
      </c>
      <c r="S58" s="52" t="s">
        <v>106</v>
      </c>
      <c r="T58" s="23" t="s">
        <v>55</v>
      </c>
      <c r="U58" s="101">
        <f>5906758+30714495</f>
        <v>36621253</v>
      </c>
      <c r="V58" s="182" t="s">
        <v>57</v>
      </c>
    </row>
    <row r="59" spans="1:22" s="1" customFormat="1" ht="91.5" customHeight="1">
      <c r="A59" s="164"/>
      <c r="B59" s="236"/>
      <c r="C59" s="234"/>
      <c r="D59" s="266"/>
      <c r="E59" s="255"/>
      <c r="F59" s="255"/>
      <c r="G59" s="234"/>
      <c r="H59" s="173"/>
      <c r="I59" s="173"/>
      <c r="J59" s="255"/>
      <c r="K59" s="256"/>
      <c r="L59" s="254"/>
      <c r="M59" s="176"/>
      <c r="N59" s="237"/>
      <c r="O59" s="193"/>
      <c r="P59" s="171"/>
      <c r="Q59" s="171"/>
      <c r="R59" s="171"/>
      <c r="S59" s="52" t="s">
        <v>143</v>
      </c>
      <c r="T59" s="23" t="s">
        <v>144</v>
      </c>
      <c r="U59" s="101">
        <v>383949940</v>
      </c>
      <c r="V59" s="182"/>
    </row>
    <row r="60" spans="1:22" s="1" customFormat="1" ht="73.5" customHeight="1">
      <c r="A60" s="164"/>
      <c r="B60" s="236"/>
      <c r="C60" s="234"/>
      <c r="D60" s="266"/>
      <c r="E60" s="255"/>
      <c r="F60" s="255"/>
      <c r="G60" s="234"/>
      <c r="H60" s="173"/>
      <c r="I60" s="173"/>
      <c r="J60" s="255"/>
      <c r="K60" s="256"/>
      <c r="L60" s="254"/>
      <c r="M60" s="176"/>
      <c r="N60" s="237"/>
      <c r="O60" s="193"/>
      <c r="P60" s="171"/>
      <c r="Q60" s="171"/>
      <c r="R60" s="171"/>
      <c r="S60" s="24" t="s">
        <v>143</v>
      </c>
      <c r="T60" s="23" t="s">
        <v>144</v>
      </c>
      <c r="U60" s="101">
        <f>(400000000+898036138)-U59</f>
        <v>914086198</v>
      </c>
      <c r="V60" s="182"/>
    </row>
    <row r="61" spans="1:22" s="1" customFormat="1" ht="87.75" customHeight="1">
      <c r="A61" s="164"/>
      <c r="B61" s="236"/>
      <c r="C61" s="234"/>
      <c r="D61" s="266"/>
      <c r="E61" s="255"/>
      <c r="F61" s="255"/>
      <c r="G61" s="234"/>
      <c r="H61" s="173"/>
      <c r="I61" s="173"/>
      <c r="J61" s="255"/>
      <c r="K61" s="256"/>
      <c r="L61" s="254"/>
      <c r="M61" s="176"/>
      <c r="N61" s="237"/>
      <c r="O61" s="193"/>
      <c r="P61" s="171"/>
      <c r="Q61" s="171"/>
      <c r="R61" s="171"/>
      <c r="S61" s="24" t="s">
        <v>221</v>
      </c>
      <c r="T61" s="23" t="s">
        <v>220</v>
      </c>
      <c r="U61" s="101">
        <v>11758682</v>
      </c>
      <c r="V61" s="182"/>
    </row>
    <row r="62" spans="1:22" s="1" customFormat="1" ht="73.5" customHeight="1">
      <c r="A62" s="164"/>
      <c r="B62" s="236"/>
      <c r="C62" s="234"/>
      <c r="D62" s="266"/>
      <c r="E62" s="255"/>
      <c r="F62" s="255"/>
      <c r="G62" s="234"/>
      <c r="H62" s="173"/>
      <c r="I62" s="173"/>
      <c r="J62" s="255"/>
      <c r="K62" s="256"/>
      <c r="L62" s="254"/>
      <c r="M62" s="176"/>
      <c r="N62" s="237"/>
      <c r="O62" s="193"/>
      <c r="P62" s="171"/>
      <c r="Q62" s="171"/>
      <c r="R62" s="171"/>
      <c r="S62" s="24" t="s">
        <v>223</v>
      </c>
      <c r="T62" s="23" t="s">
        <v>222</v>
      </c>
      <c r="U62" s="101">
        <v>15532242</v>
      </c>
      <c r="V62" s="182"/>
    </row>
    <row r="63" spans="1:22" s="1" customFormat="1" ht="81.75" customHeight="1">
      <c r="A63" s="164"/>
      <c r="B63" s="236"/>
      <c r="C63" s="168"/>
      <c r="D63" s="267"/>
      <c r="E63" s="255"/>
      <c r="F63" s="255"/>
      <c r="G63" s="258"/>
      <c r="H63" s="173"/>
      <c r="I63" s="173"/>
      <c r="J63" s="255"/>
      <c r="K63" s="256"/>
      <c r="L63" s="254"/>
      <c r="M63" s="172"/>
      <c r="N63" s="237"/>
      <c r="O63" s="193"/>
      <c r="P63" s="171"/>
      <c r="Q63" s="171"/>
      <c r="R63" s="171"/>
      <c r="S63" s="52" t="s">
        <v>106</v>
      </c>
      <c r="T63" s="23" t="s">
        <v>55</v>
      </c>
      <c r="U63" s="101">
        <f>(31187683+168912317+156454991)-30714495</f>
        <v>325840496</v>
      </c>
      <c r="V63" s="182"/>
    </row>
    <row r="64" spans="1:22" s="1" customFormat="1" ht="125.25" customHeight="1">
      <c r="A64" s="164"/>
      <c r="B64" s="166" t="s">
        <v>63</v>
      </c>
      <c r="C64" s="233" t="s">
        <v>64</v>
      </c>
      <c r="D64" s="233" t="s">
        <v>65</v>
      </c>
      <c r="E64" s="261">
        <v>0</v>
      </c>
      <c r="F64" s="233" t="s">
        <v>138</v>
      </c>
      <c r="G64" s="233" t="s">
        <v>213</v>
      </c>
      <c r="H64" s="264" t="s">
        <v>123</v>
      </c>
      <c r="I64" s="229" t="s">
        <v>207</v>
      </c>
      <c r="J64" s="268">
        <v>0</v>
      </c>
      <c r="K64" s="271" t="s">
        <v>79</v>
      </c>
      <c r="L64" s="274">
        <v>2020630010173</v>
      </c>
      <c r="M64" s="172" t="s">
        <v>67</v>
      </c>
      <c r="N64" s="172" t="s">
        <v>89</v>
      </c>
      <c r="O64" s="53" t="s">
        <v>174</v>
      </c>
      <c r="P64" s="22">
        <v>0</v>
      </c>
      <c r="Q64" s="22">
        <v>2</v>
      </c>
      <c r="R64" s="173" t="s">
        <v>207</v>
      </c>
      <c r="S64" s="96" t="s">
        <v>225</v>
      </c>
      <c r="T64" s="23" t="s">
        <v>54</v>
      </c>
      <c r="U64" s="101">
        <f>51000000</f>
        <v>51000000</v>
      </c>
      <c r="V64" s="182" t="s">
        <v>57</v>
      </c>
    </row>
    <row r="65" spans="1:22" s="1" customFormat="1" ht="81.75" customHeight="1">
      <c r="A65" s="164"/>
      <c r="B65" s="167"/>
      <c r="C65" s="234"/>
      <c r="D65" s="234"/>
      <c r="E65" s="262"/>
      <c r="F65" s="234"/>
      <c r="G65" s="234"/>
      <c r="H65" s="264"/>
      <c r="I65" s="230"/>
      <c r="J65" s="269"/>
      <c r="K65" s="272"/>
      <c r="L65" s="274"/>
      <c r="M65" s="172"/>
      <c r="N65" s="172"/>
      <c r="O65" s="53" t="s">
        <v>175</v>
      </c>
      <c r="P65" s="22">
        <v>0</v>
      </c>
      <c r="Q65" s="22">
        <v>1</v>
      </c>
      <c r="R65" s="173"/>
      <c r="S65" s="96" t="s">
        <v>225</v>
      </c>
      <c r="T65" s="23" t="s">
        <v>54</v>
      </c>
      <c r="U65" s="101">
        <v>15400000</v>
      </c>
      <c r="V65" s="177"/>
    </row>
    <row r="66" spans="1:22" s="1" customFormat="1" ht="46.5" customHeight="1">
      <c r="A66" s="164"/>
      <c r="B66" s="167"/>
      <c r="C66" s="234"/>
      <c r="D66" s="234"/>
      <c r="E66" s="262"/>
      <c r="F66" s="234"/>
      <c r="G66" s="234"/>
      <c r="H66" s="264"/>
      <c r="I66" s="230"/>
      <c r="J66" s="269"/>
      <c r="K66" s="272"/>
      <c r="L66" s="274"/>
      <c r="M66" s="172"/>
      <c r="N66" s="172"/>
      <c r="O66" s="53" t="s">
        <v>260</v>
      </c>
      <c r="P66" s="22">
        <v>4</v>
      </c>
      <c r="Q66" s="22">
        <v>4</v>
      </c>
      <c r="R66" s="173"/>
      <c r="S66" s="96" t="s">
        <v>225</v>
      </c>
      <c r="T66" s="23" t="s">
        <v>54</v>
      </c>
      <c r="U66" s="101">
        <v>178600000</v>
      </c>
      <c r="V66" s="177"/>
    </row>
    <row r="67" spans="1:22" s="1" customFormat="1" ht="64.5" customHeight="1">
      <c r="A67" s="164"/>
      <c r="B67" s="167"/>
      <c r="C67" s="234"/>
      <c r="D67" s="234"/>
      <c r="E67" s="263"/>
      <c r="F67" s="258"/>
      <c r="G67" s="258"/>
      <c r="H67" s="264"/>
      <c r="I67" s="231"/>
      <c r="J67" s="270"/>
      <c r="K67" s="273"/>
      <c r="L67" s="274"/>
      <c r="M67" s="172"/>
      <c r="N67" s="172"/>
      <c r="O67" s="53" t="s">
        <v>255</v>
      </c>
      <c r="P67" s="22">
        <v>0</v>
      </c>
      <c r="Q67" s="22">
        <v>1</v>
      </c>
      <c r="R67" s="173"/>
      <c r="S67" s="96" t="s">
        <v>225</v>
      </c>
      <c r="T67" s="53" t="s">
        <v>54</v>
      </c>
      <c r="U67" s="101">
        <v>30000000</v>
      </c>
      <c r="V67" s="178"/>
    </row>
    <row r="68" spans="1:22" s="1" customFormat="1" ht="111.75" customHeight="1">
      <c r="A68" s="164"/>
      <c r="B68" s="167"/>
      <c r="C68" s="234"/>
      <c r="D68" s="234"/>
      <c r="E68" s="261">
        <v>12</v>
      </c>
      <c r="F68" s="233" t="s">
        <v>178</v>
      </c>
      <c r="G68" s="234" t="s">
        <v>261</v>
      </c>
      <c r="H68" s="338" t="s">
        <v>176</v>
      </c>
      <c r="I68" s="341" t="s">
        <v>177</v>
      </c>
      <c r="J68" s="261">
        <v>12</v>
      </c>
      <c r="K68" s="335" t="s">
        <v>178</v>
      </c>
      <c r="L68" s="274"/>
      <c r="M68" s="172"/>
      <c r="N68" s="172"/>
      <c r="O68" s="53" t="s">
        <v>181</v>
      </c>
      <c r="P68" s="22">
        <v>0</v>
      </c>
      <c r="Q68" s="22">
        <v>2</v>
      </c>
      <c r="R68" s="171" t="s">
        <v>267</v>
      </c>
      <c r="S68" s="96" t="s">
        <v>124</v>
      </c>
      <c r="T68" s="23" t="s">
        <v>54</v>
      </c>
      <c r="U68" s="101">
        <v>74800000</v>
      </c>
      <c r="V68" s="152" t="s">
        <v>57</v>
      </c>
    </row>
    <row r="69" spans="1:22" s="1" customFormat="1" ht="111" customHeight="1">
      <c r="A69" s="164"/>
      <c r="B69" s="167"/>
      <c r="C69" s="234"/>
      <c r="D69" s="234"/>
      <c r="E69" s="262"/>
      <c r="F69" s="234"/>
      <c r="G69" s="234"/>
      <c r="H69" s="339"/>
      <c r="I69" s="342"/>
      <c r="J69" s="262"/>
      <c r="K69" s="336"/>
      <c r="L69" s="274"/>
      <c r="M69" s="172"/>
      <c r="N69" s="172"/>
      <c r="O69" s="53" t="s">
        <v>246</v>
      </c>
      <c r="P69" s="22">
        <v>0</v>
      </c>
      <c r="Q69" s="22">
        <v>1</v>
      </c>
      <c r="R69" s="171"/>
      <c r="S69" s="96" t="s">
        <v>124</v>
      </c>
      <c r="T69" s="23" t="s">
        <v>54</v>
      </c>
      <c r="U69" s="101">
        <f>33000000+2200000</f>
        <v>35200000</v>
      </c>
      <c r="V69" s="152" t="s">
        <v>57</v>
      </c>
    </row>
    <row r="70" spans="1:22" s="1" customFormat="1" ht="64.5" customHeight="1">
      <c r="A70" s="164"/>
      <c r="B70" s="167"/>
      <c r="C70" s="234"/>
      <c r="D70" s="234"/>
      <c r="E70" s="262"/>
      <c r="F70" s="234"/>
      <c r="G70" s="234"/>
      <c r="H70" s="339"/>
      <c r="I70" s="342"/>
      <c r="J70" s="262"/>
      <c r="K70" s="336"/>
      <c r="L70" s="274"/>
      <c r="M70" s="172"/>
      <c r="N70" s="172"/>
      <c r="O70" s="53" t="s">
        <v>260</v>
      </c>
      <c r="P70" s="22">
        <v>4</v>
      </c>
      <c r="Q70" s="22">
        <v>4</v>
      </c>
      <c r="R70" s="171"/>
      <c r="S70" s="96" t="s">
        <v>124</v>
      </c>
      <c r="T70" s="23" t="s">
        <v>54</v>
      </c>
      <c r="U70" s="143">
        <v>90709428.36999893</v>
      </c>
      <c r="V70" s="152" t="s">
        <v>57</v>
      </c>
    </row>
    <row r="71" spans="1:22" s="1" customFormat="1" ht="106.5" customHeight="1">
      <c r="A71" s="164"/>
      <c r="B71" s="167"/>
      <c r="C71" s="234"/>
      <c r="D71" s="234"/>
      <c r="E71" s="262"/>
      <c r="F71" s="234"/>
      <c r="G71" s="234"/>
      <c r="H71" s="339"/>
      <c r="I71" s="342"/>
      <c r="J71" s="262"/>
      <c r="K71" s="336"/>
      <c r="L71" s="274"/>
      <c r="M71" s="172"/>
      <c r="N71" s="172"/>
      <c r="O71" s="53" t="s">
        <v>174</v>
      </c>
      <c r="P71" s="22">
        <v>0</v>
      </c>
      <c r="Q71" s="22">
        <v>2</v>
      </c>
      <c r="R71" s="171"/>
      <c r="S71" s="96" t="s">
        <v>124</v>
      </c>
      <c r="T71" s="53" t="s">
        <v>54</v>
      </c>
      <c r="U71" s="101">
        <f>61600000</f>
        <v>61600000</v>
      </c>
      <c r="V71" s="152" t="s">
        <v>57</v>
      </c>
    </row>
    <row r="72" spans="1:22" s="1" customFormat="1" ht="75.75" customHeight="1">
      <c r="A72" s="164"/>
      <c r="B72" s="167"/>
      <c r="C72" s="234"/>
      <c r="D72" s="234"/>
      <c r="E72" s="262"/>
      <c r="F72" s="234"/>
      <c r="G72" s="234"/>
      <c r="H72" s="339"/>
      <c r="I72" s="342"/>
      <c r="J72" s="262"/>
      <c r="K72" s="336"/>
      <c r="L72" s="274"/>
      <c r="M72" s="172"/>
      <c r="N72" s="172"/>
      <c r="O72" s="193" t="s">
        <v>179</v>
      </c>
      <c r="P72" s="171">
        <v>0</v>
      </c>
      <c r="Q72" s="171">
        <v>1</v>
      </c>
      <c r="R72" s="171"/>
      <c r="S72" s="96" t="s">
        <v>226</v>
      </c>
      <c r="T72" s="23" t="s">
        <v>142</v>
      </c>
      <c r="U72" s="101">
        <f>690655652</f>
        <v>690655652</v>
      </c>
      <c r="V72" s="177" t="s">
        <v>57</v>
      </c>
    </row>
    <row r="73" spans="1:22" s="1" customFormat="1" ht="30.75" customHeight="1">
      <c r="A73" s="164"/>
      <c r="B73" s="167"/>
      <c r="C73" s="234"/>
      <c r="D73" s="234"/>
      <c r="E73" s="262"/>
      <c r="F73" s="234"/>
      <c r="G73" s="234"/>
      <c r="H73" s="339"/>
      <c r="I73" s="342"/>
      <c r="J73" s="262"/>
      <c r="K73" s="336"/>
      <c r="L73" s="274"/>
      <c r="M73" s="172"/>
      <c r="N73" s="172"/>
      <c r="O73" s="193"/>
      <c r="P73" s="171"/>
      <c r="Q73" s="171"/>
      <c r="R73" s="171"/>
      <c r="S73" s="96" t="s">
        <v>224</v>
      </c>
      <c r="T73" s="23" t="s">
        <v>145</v>
      </c>
      <c r="U73" s="101">
        <v>43000000</v>
      </c>
      <c r="V73" s="177"/>
    </row>
    <row r="74" spans="1:22" s="46" customFormat="1" ht="29.25" customHeight="1">
      <c r="A74" s="164"/>
      <c r="B74" s="167"/>
      <c r="C74" s="234"/>
      <c r="D74" s="234"/>
      <c r="E74" s="262"/>
      <c r="F74" s="234"/>
      <c r="G74" s="234"/>
      <c r="H74" s="339"/>
      <c r="I74" s="342"/>
      <c r="J74" s="262"/>
      <c r="K74" s="336"/>
      <c r="L74" s="274"/>
      <c r="M74" s="172"/>
      <c r="N74" s="172"/>
      <c r="O74" s="193"/>
      <c r="P74" s="171"/>
      <c r="Q74" s="176"/>
      <c r="R74" s="171"/>
      <c r="S74" s="96" t="s">
        <v>124</v>
      </c>
      <c r="T74" s="53" t="s">
        <v>54</v>
      </c>
      <c r="U74" s="137">
        <v>10555824</v>
      </c>
      <c r="V74" s="178"/>
    </row>
    <row r="75" spans="1:22" s="46" customFormat="1" ht="86.25" customHeight="1">
      <c r="A75" s="164"/>
      <c r="B75" s="167"/>
      <c r="C75" s="234"/>
      <c r="D75" s="234"/>
      <c r="E75" s="262"/>
      <c r="F75" s="234"/>
      <c r="G75" s="234"/>
      <c r="H75" s="339"/>
      <c r="I75" s="342"/>
      <c r="J75" s="262"/>
      <c r="K75" s="336"/>
      <c r="L75" s="274"/>
      <c r="M75" s="172"/>
      <c r="N75" s="172"/>
      <c r="O75" s="53" t="s">
        <v>180</v>
      </c>
      <c r="P75" s="99">
        <v>0</v>
      </c>
      <c r="Q75" s="68">
        <v>1</v>
      </c>
      <c r="R75" s="171"/>
      <c r="S75" s="96" t="s">
        <v>124</v>
      </c>
      <c r="T75" s="53" t="s">
        <v>54</v>
      </c>
      <c r="U75" s="137">
        <v>55734747.63</v>
      </c>
      <c r="V75" s="178"/>
    </row>
    <row r="76" spans="1:22" s="46" customFormat="1" ht="111.75" customHeight="1">
      <c r="A76" s="164"/>
      <c r="B76" s="167"/>
      <c r="C76" s="234"/>
      <c r="D76" s="234"/>
      <c r="E76" s="262"/>
      <c r="F76" s="234"/>
      <c r="G76" s="234"/>
      <c r="H76" s="339"/>
      <c r="I76" s="342"/>
      <c r="J76" s="262"/>
      <c r="K76" s="336"/>
      <c r="L76" s="274"/>
      <c r="M76" s="172"/>
      <c r="N76" s="172"/>
      <c r="O76" s="53" t="s">
        <v>247</v>
      </c>
      <c r="P76" s="99">
        <v>0</v>
      </c>
      <c r="Q76" s="68">
        <v>1</v>
      </c>
      <c r="R76" s="171"/>
      <c r="S76" s="96" t="s">
        <v>124</v>
      </c>
      <c r="T76" s="53" t="s">
        <v>54</v>
      </c>
      <c r="U76" s="137">
        <v>74800000</v>
      </c>
      <c r="V76" s="152" t="s">
        <v>57</v>
      </c>
    </row>
    <row r="77" spans="1:22" s="1" customFormat="1" ht="72.75" customHeight="1">
      <c r="A77" s="164"/>
      <c r="B77" s="167"/>
      <c r="C77" s="234"/>
      <c r="D77" s="234"/>
      <c r="E77" s="262"/>
      <c r="F77" s="234"/>
      <c r="G77" s="234"/>
      <c r="H77" s="339"/>
      <c r="I77" s="342"/>
      <c r="J77" s="262"/>
      <c r="K77" s="336"/>
      <c r="L77" s="274"/>
      <c r="M77" s="172"/>
      <c r="N77" s="172"/>
      <c r="O77" s="53" t="s">
        <v>182</v>
      </c>
      <c r="P77" s="22">
        <v>0</v>
      </c>
      <c r="Q77" s="22">
        <v>1</v>
      </c>
      <c r="R77" s="171"/>
      <c r="S77" s="96" t="s">
        <v>124</v>
      </c>
      <c r="T77" s="23" t="s">
        <v>54</v>
      </c>
      <c r="U77" s="101">
        <f>46600000</f>
        <v>46600000</v>
      </c>
      <c r="V77" s="153" t="s">
        <v>57</v>
      </c>
    </row>
    <row r="78" spans="1:22" s="1" customFormat="1" ht="54.75" customHeight="1">
      <c r="A78" s="164"/>
      <c r="B78" s="167"/>
      <c r="C78" s="234"/>
      <c r="D78" s="234"/>
      <c r="E78" s="263"/>
      <c r="F78" s="258"/>
      <c r="G78" s="234"/>
      <c r="H78" s="340"/>
      <c r="I78" s="343"/>
      <c r="J78" s="263"/>
      <c r="K78" s="337"/>
      <c r="L78" s="274"/>
      <c r="M78" s="172"/>
      <c r="N78" s="172"/>
      <c r="O78" s="53" t="s">
        <v>183</v>
      </c>
      <c r="P78" s="22">
        <v>0</v>
      </c>
      <c r="Q78" s="22">
        <v>1</v>
      </c>
      <c r="R78" s="171"/>
      <c r="S78" s="96" t="s">
        <v>124</v>
      </c>
      <c r="T78" s="23" t="s">
        <v>54</v>
      </c>
      <c r="U78" s="101">
        <v>50000000</v>
      </c>
      <c r="V78" s="153" t="s">
        <v>57</v>
      </c>
    </row>
    <row r="79" spans="1:22" s="1" customFormat="1" ht="30" customHeight="1">
      <c r="A79" s="164"/>
      <c r="B79" s="275" t="s">
        <v>111</v>
      </c>
      <c r="C79" s="278" t="s">
        <v>112</v>
      </c>
      <c r="D79" s="281" t="s">
        <v>113</v>
      </c>
      <c r="E79" s="284">
        <v>0</v>
      </c>
      <c r="F79" s="284" t="s">
        <v>114</v>
      </c>
      <c r="G79" s="229" t="s">
        <v>214</v>
      </c>
      <c r="H79" s="287" t="s">
        <v>115</v>
      </c>
      <c r="I79" s="289" t="s">
        <v>116</v>
      </c>
      <c r="J79" s="284">
        <v>0</v>
      </c>
      <c r="K79" s="291" t="s">
        <v>114</v>
      </c>
      <c r="L79" s="293">
        <v>2020630010116</v>
      </c>
      <c r="M79" s="175" t="s">
        <v>117</v>
      </c>
      <c r="N79" s="294" t="s">
        <v>136</v>
      </c>
      <c r="O79" s="106" t="s">
        <v>256</v>
      </c>
      <c r="P79" s="99">
        <v>0</v>
      </c>
      <c r="Q79" s="45">
        <v>4</v>
      </c>
      <c r="R79" s="174" t="s">
        <v>116</v>
      </c>
      <c r="S79" s="45" t="s">
        <v>118</v>
      </c>
      <c r="T79" s="44" t="s">
        <v>54</v>
      </c>
      <c r="U79" s="137">
        <v>120000000</v>
      </c>
      <c r="V79" s="154" t="s">
        <v>57</v>
      </c>
    </row>
    <row r="80" spans="1:22" s="1" customFormat="1" ht="110.25" customHeight="1">
      <c r="A80" s="164"/>
      <c r="B80" s="276"/>
      <c r="C80" s="279"/>
      <c r="D80" s="282"/>
      <c r="E80" s="285"/>
      <c r="F80" s="285"/>
      <c r="G80" s="230"/>
      <c r="H80" s="288"/>
      <c r="I80" s="290"/>
      <c r="J80" s="285"/>
      <c r="K80" s="292"/>
      <c r="L80" s="293"/>
      <c r="M80" s="175"/>
      <c r="N80" s="294"/>
      <c r="O80" s="53" t="s">
        <v>184</v>
      </c>
      <c r="P80" s="99">
        <v>0</v>
      </c>
      <c r="Q80" s="45">
        <v>2</v>
      </c>
      <c r="R80" s="174"/>
      <c r="S80" s="45" t="s">
        <v>122</v>
      </c>
      <c r="T80" s="44" t="s">
        <v>54</v>
      </c>
      <c r="U80" s="137">
        <v>30000000</v>
      </c>
      <c r="V80" s="154" t="s">
        <v>57</v>
      </c>
    </row>
    <row r="81" spans="1:22" s="1" customFormat="1" ht="40.5" customHeight="1">
      <c r="A81" s="164"/>
      <c r="B81" s="276"/>
      <c r="C81" s="279"/>
      <c r="D81" s="282"/>
      <c r="E81" s="284">
        <v>0</v>
      </c>
      <c r="F81" s="284" t="s">
        <v>119</v>
      </c>
      <c r="G81" s="230"/>
      <c r="H81" s="284" t="s">
        <v>120</v>
      </c>
      <c r="I81" s="295" t="s">
        <v>121</v>
      </c>
      <c r="J81" s="284">
        <v>0</v>
      </c>
      <c r="K81" s="291" t="s">
        <v>119</v>
      </c>
      <c r="L81" s="293"/>
      <c r="M81" s="175"/>
      <c r="N81" s="294"/>
      <c r="O81" s="144" t="s">
        <v>257</v>
      </c>
      <c r="P81" s="45">
        <v>0</v>
      </c>
      <c r="Q81" s="45">
        <v>1</v>
      </c>
      <c r="R81" s="175" t="s">
        <v>121</v>
      </c>
      <c r="S81" s="45" t="s">
        <v>122</v>
      </c>
      <c r="T81" s="44" t="s">
        <v>54</v>
      </c>
      <c r="U81" s="137">
        <v>90000000</v>
      </c>
      <c r="V81" s="155" t="s">
        <v>57</v>
      </c>
    </row>
    <row r="82" spans="1:22" s="1" customFormat="1" ht="110.25" customHeight="1">
      <c r="A82" s="164"/>
      <c r="B82" s="277"/>
      <c r="C82" s="280"/>
      <c r="D82" s="283"/>
      <c r="E82" s="280"/>
      <c r="F82" s="280"/>
      <c r="G82" s="286"/>
      <c r="H82" s="285"/>
      <c r="I82" s="296"/>
      <c r="J82" s="280"/>
      <c r="K82" s="297"/>
      <c r="L82" s="293"/>
      <c r="M82" s="176"/>
      <c r="N82" s="169"/>
      <c r="O82" s="53" t="s">
        <v>185</v>
      </c>
      <c r="P82" s="99">
        <v>0</v>
      </c>
      <c r="Q82" s="45">
        <v>2</v>
      </c>
      <c r="R82" s="175"/>
      <c r="S82" s="45" t="s">
        <v>122</v>
      </c>
      <c r="T82" s="44" t="s">
        <v>54</v>
      </c>
      <c r="U82" s="137">
        <v>10000000</v>
      </c>
      <c r="V82" s="155" t="s">
        <v>57</v>
      </c>
    </row>
    <row r="83" spans="1:22" s="1" customFormat="1" ht="110.25" customHeight="1">
      <c r="A83" s="164"/>
      <c r="B83" s="93" t="s">
        <v>43</v>
      </c>
      <c r="C83" s="81" t="s">
        <v>196</v>
      </c>
      <c r="D83" s="82" t="s">
        <v>197</v>
      </c>
      <c r="E83" s="81">
        <v>1</v>
      </c>
      <c r="F83" s="81">
        <v>1</v>
      </c>
      <c r="G83" s="83" t="s">
        <v>68</v>
      </c>
      <c r="H83" s="83" t="s">
        <v>198</v>
      </c>
      <c r="I83" s="83" t="s">
        <v>199</v>
      </c>
      <c r="J83" s="84">
        <v>1</v>
      </c>
      <c r="K83" s="85">
        <v>1</v>
      </c>
      <c r="L83" s="148">
        <v>2020630010108</v>
      </c>
      <c r="M83" s="53" t="s">
        <v>215</v>
      </c>
      <c r="N83" s="53" t="s">
        <v>216</v>
      </c>
      <c r="O83" s="144" t="s">
        <v>228</v>
      </c>
      <c r="P83" s="99">
        <v>0</v>
      </c>
      <c r="Q83" s="99">
        <v>1</v>
      </c>
      <c r="R83" s="121" t="s">
        <v>199</v>
      </c>
      <c r="S83" s="99" t="s">
        <v>200</v>
      </c>
      <c r="T83" s="53" t="s">
        <v>145</v>
      </c>
      <c r="U83" s="137">
        <v>57000000</v>
      </c>
      <c r="V83" s="63" t="s">
        <v>57</v>
      </c>
    </row>
    <row r="84" spans="1:22" s="46" customFormat="1" ht="84.75" customHeight="1">
      <c r="A84" s="165"/>
      <c r="B84" s="54" t="s">
        <v>128</v>
      </c>
      <c r="C84" s="47" t="s">
        <v>129</v>
      </c>
      <c r="D84" s="55" t="s">
        <v>130</v>
      </c>
      <c r="E84" s="88">
        <v>0</v>
      </c>
      <c r="F84" s="88">
        <v>2</v>
      </c>
      <c r="G84" s="76" t="s">
        <v>131</v>
      </c>
      <c r="H84" s="44" t="s">
        <v>132</v>
      </c>
      <c r="I84" s="44" t="s">
        <v>132</v>
      </c>
      <c r="J84" s="88">
        <v>0</v>
      </c>
      <c r="K84" s="135">
        <v>2</v>
      </c>
      <c r="L84" s="148">
        <v>2020630010115</v>
      </c>
      <c r="M84" s="44" t="s">
        <v>133</v>
      </c>
      <c r="N84" s="44" t="s">
        <v>137</v>
      </c>
      <c r="O84" s="106" t="s">
        <v>258</v>
      </c>
      <c r="P84" s="99">
        <v>0</v>
      </c>
      <c r="Q84" s="45">
        <v>1</v>
      </c>
      <c r="R84" s="52" t="s">
        <v>132</v>
      </c>
      <c r="S84" s="45" t="s">
        <v>134</v>
      </c>
      <c r="T84" s="44" t="s">
        <v>54</v>
      </c>
      <c r="U84" s="137">
        <v>80000000</v>
      </c>
      <c r="V84" s="63" t="s">
        <v>57</v>
      </c>
    </row>
    <row r="85" spans="1:22" s="1" customFormat="1" ht="69" customHeight="1">
      <c r="A85" s="302" t="s">
        <v>47</v>
      </c>
      <c r="B85" s="69" t="s">
        <v>68</v>
      </c>
      <c r="C85" s="89" t="s">
        <v>69</v>
      </c>
      <c r="D85" s="69" t="s">
        <v>70</v>
      </c>
      <c r="E85" s="89">
        <v>3</v>
      </c>
      <c r="F85" s="89">
        <v>4</v>
      </c>
      <c r="G85" s="76" t="s">
        <v>68</v>
      </c>
      <c r="H85" s="23" t="s">
        <v>71</v>
      </c>
      <c r="I85" s="25" t="s">
        <v>72</v>
      </c>
      <c r="J85" s="26">
        <v>3</v>
      </c>
      <c r="K85" s="136">
        <v>4</v>
      </c>
      <c r="L85" s="148">
        <v>2020630010168</v>
      </c>
      <c r="M85" s="23" t="s">
        <v>76</v>
      </c>
      <c r="N85" s="98" t="s">
        <v>91</v>
      </c>
      <c r="O85" s="53" t="s">
        <v>152</v>
      </c>
      <c r="P85" s="22">
        <v>0</v>
      </c>
      <c r="Q85" s="22">
        <v>1</v>
      </c>
      <c r="R85" s="121" t="s">
        <v>265</v>
      </c>
      <c r="S85" s="23" t="s">
        <v>110</v>
      </c>
      <c r="T85" s="23" t="s">
        <v>50</v>
      </c>
      <c r="U85" s="101">
        <v>484019421</v>
      </c>
      <c r="V85" s="150" t="s">
        <v>57</v>
      </c>
    </row>
    <row r="86" spans="1:22" s="1" customFormat="1" ht="69" customHeight="1">
      <c r="A86" s="303"/>
      <c r="B86" s="86" t="s">
        <v>43</v>
      </c>
      <c r="C86" s="80" t="s">
        <v>44</v>
      </c>
      <c r="D86" s="86" t="s">
        <v>197</v>
      </c>
      <c r="E86" s="80">
        <v>0</v>
      </c>
      <c r="F86" s="80">
        <v>5</v>
      </c>
      <c r="G86" s="76" t="s">
        <v>68</v>
      </c>
      <c r="H86" s="76" t="s">
        <v>201</v>
      </c>
      <c r="I86" s="76" t="s">
        <v>202</v>
      </c>
      <c r="J86" s="78">
        <v>0</v>
      </c>
      <c r="K86" s="79">
        <v>5</v>
      </c>
      <c r="L86" s="148">
        <v>2020630010118</v>
      </c>
      <c r="M86" s="53" t="s">
        <v>204</v>
      </c>
      <c r="N86" s="98" t="s">
        <v>217</v>
      </c>
      <c r="O86" s="69" t="s">
        <v>227</v>
      </c>
      <c r="P86" s="99">
        <v>1</v>
      </c>
      <c r="Q86" s="99">
        <v>1</v>
      </c>
      <c r="R86" s="114" t="s">
        <v>201</v>
      </c>
      <c r="S86" s="53" t="s">
        <v>203</v>
      </c>
      <c r="T86" s="53" t="s">
        <v>145</v>
      </c>
      <c r="U86" s="137">
        <v>100000000</v>
      </c>
      <c r="V86" s="152" t="s">
        <v>57</v>
      </c>
    </row>
    <row r="87" spans="1:22" s="1" customFormat="1" ht="43.5" customHeight="1">
      <c r="A87" s="303"/>
      <c r="B87" s="305" t="s">
        <v>43</v>
      </c>
      <c r="C87" s="255" t="s">
        <v>44</v>
      </c>
      <c r="D87" s="305" t="s">
        <v>45</v>
      </c>
      <c r="E87" s="307">
        <v>1</v>
      </c>
      <c r="F87" s="307">
        <v>1</v>
      </c>
      <c r="G87" s="299" t="s">
        <v>45</v>
      </c>
      <c r="H87" s="299" t="s">
        <v>84</v>
      </c>
      <c r="I87" s="299" t="s">
        <v>48</v>
      </c>
      <c r="J87" s="307">
        <v>1</v>
      </c>
      <c r="K87" s="332">
        <v>1</v>
      </c>
      <c r="L87" s="242">
        <v>2020630010117</v>
      </c>
      <c r="M87" s="221" t="s">
        <v>56</v>
      </c>
      <c r="N87" s="315" t="s">
        <v>85</v>
      </c>
      <c r="O87" s="193" t="s">
        <v>153</v>
      </c>
      <c r="P87" s="171">
        <v>12</v>
      </c>
      <c r="Q87" s="171">
        <v>12</v>
      </c>
      <c r="R87" s="169" t="s">
        <v>266</v>
      </c>
      <c r="S87" s="171" t="s">
        <v>107</v>
      </c>
      <c r="T87" s="221" t="s">
        <v>78</v>
      </c>
      <c r="U87" s="308">
        <v>3352638251</v>
      </c>
      <c r="V87" s="182" t="s">
        <v>57</v>
      </c>
    </row>
    <row r="88" spans="1:22" s="1" customFormat="1" ht="33" customHeight="1">
      <c r="A88" s="303"/>
      <c r="B88" s="305"/>
      <c r="C88" s="255"/>
      <c r="D88" s="305"/>
      <c r="E88" s="307"/>
      <c r="F88" s="307"/>
      <c r="G88" s="299"/>
      <c r="H88" s="299"/>
      <c r="I88" s="299"/>
      <c r="J88" s="307"/>
      <c r="K88" s="332"/>
      <c r="L88" s="242"/>
      <c r="M88" s="221"/>
      <c r="N88" s="315"/>
      <c r="O88" s="221"/>
      <c r="P88" s="171"/>
      <c r="Q88" s="171"/>
      <c r="R88" s="169"/>
      <c r="S88" s="171"/>
      <c r="T88" s="221"/>
      <c r="U88" s="308"/>
      <c r="V88" s="182"/>
    </row>
    <row r="89" spans="1:22" s="1" customFormat="1" ht="57" customHeight="1" thickBot="1">
      <c r="A89" s="304"/>
      <c r="B89" s="306"/>
      <c r="C89" s="298"/>
      <c r="D89" s="306"/>
      <c r="E89" s="298"/>
      <c r="F89" s="298"/>
      <c r="G89" s="300"/>
      <c r="H89" s="300"/>
      <c r="I89" s="300"/>
      <c r="J89" s="298"/>
      <c r="K89" s="333"/>
      <c r="L89" s="334"/>
      <c r="M89" s="314"/>
      <c r="N89" s="316"/>
      <c r="O89" s="317"/>
      <c r="P89" s="298"/>
      <c r="Q89" s="298"/>
      <c r="R89" s="170"/>
      <c r="S89" s="156" t="s">
        <v>108</v>
      </c>
      <c r="T89" s="67" t="s">
        <v>109</v>
      </c>
      <c r="U89" s="157">
        <v>415000000</v>
      </c>
      <c r="V89" s="309"/>
    </row>
    <row r="90" spans="1:22" ht="15" customHeight="1">
      <c r="A90" s="310" t="s">
        <v>10</v>
      </c>
      <c r="B90" s="310"/>
      <c r="C90" s="310"/>
      <c r="D90" s="310"/>
      <c r="E90" s="310"/>
      <c r="F90" s="310"/>
      <c r="G90" s="310"/>
      <c r="H90" s="310"/>
      <c r="I90" s="310"/>
      <c r="J90" s="310"/>
      <c r="K90" s="310"/>
      <c r="L90" s="310"/>
      <c r="M90" s="310"/>
      <c r="N90" s="310"/>
      <c r="O90" s="310"/>
      <c r="P90" s="310"/>
      <c r="Q90" s="310"/>
      <c r="R90" s="310"/>
      <c r="S90" s="310"/>
      <c r="T90" s="310"/>
      <c r="U90" s="312">
        <f>SUM(U11:U89)</f>
        <v>29584009161</v>
      </c>
      <c r="V90" s="318"/>
    </row>
    <row r="91" spans="1:22" ht="12.75">
      <c r="A91" s="311"/>
      <c r="B91" s="311"/>
      <c r="C91" s="311"/>
      <c r="D91" s="311"/>
      <c r="E91" s="311"/>
      <c r="F91" s="311"/>
      <c r="G91" s="311"/>
      <c r="H91" s="311"/>
      <c r="I91" s="311"/>
      <c r="J91" s="311"/>
      <c r="K91" s="311"/>
      <c r="L91" s="311"/>
      <c r="M91" s="311"/>
      <c r="N91" s="311"/>
      <c r="O91" s="311"/>
      <c r="P91" s="311"/>
      <c r="Q91" s="311"/>
      <c r="R91" s="311"/>
      <c r="S91" s="311"/>
      <c r="T91" s="311"/>
      <c r="U91" s="313"/>
      <c r="V91" s="319"/>
    </row>
    <row r="92" spans="1:22" ht="13.5" thickBot="1">
      <c r="A92" s="9"/>
      <c r="B92" s="7"/>
      <c r="C92" s="10"/>
      <c r="D92" s="7"/>
      <c r="E92" s="10"/>
      <c r="F92" s="7"/>
      <c r="G92" s="10"/>
      <c r="H92" s="7"/>
      <c r="I92" s="10"/>
      <c r="J92" s="10"/>
      <c r="K92" s="7"/>
      <c r="L92" s="10"/>
      <c r="M92" s="7"/>
      <c r="N92" s="5"/>
      <c r="O92" s="5"/>
      <c r="P92" s="5"/>
      <c r="Q92" s="5"/>
      <c r="R92" s="5"/>
      <c r="S92" s="5"/>
      <c r="T92" s="5"/>
      <c r="U92" s="15"/>
      <c r="V92" s="12"/>
    </row>
    <row r="93" spans="1:22" ht="33" customHeight="1">
      <c r="A93" s="122"/>
      <c r="B93" s="123"/>
      <c r="C93" s="124"/>
      <c r="D93" s="123"/>
      <c r="E93" s="125"/>
      <c r="F93" s="123"/>
      <c r="G93" s="126"/>
      <c r="H93" s="126"/>
      <c r="I93" s="126"/>
      <c r="J93" s="301" t="s">
        <v>9</v>
      </c>
      <c r="K93" s="301"/>
      <c r="L93" s="301"/>
      <c r="M93" s="124"/>
      <c r="N93" s="124"/>
      <c r="O93" s="301" t="s">
        <v>8</v>
      </c>
      <c r="P93" s="301"/>
      <c r="Q93" s="301"/>
      <c r="R93" s="127"/>
      <c r="S93" s="123"/>
      <c r="T93" s="123"/>
      <c r="U93" s="128"/>
      <c r="V93" s="129"/>
    </row>
    <row r="94" spans="1:22" ht="14.25">
      <c r="A94" s="9"/>
      <c r="B94" s="7"/>
      <c r="C94" s="11"/>
      <c r="D94" s="7"/>
      <c r="E94" s="10"/>
      <c r="F94" s="7"/>
      <c r="G94" s="5"/>
      <c r="H94" s="5"/>
      <c r="I94" s="5"/>
      <c r="J94" s="10"/>
      <c r="K94" s="7"/>
      <c r="L94" s="10"/>
      <c r="M94" s="7"/>
      <c r="N94" s="7"/>
      <c r="O94" s="11"/>
      <c r="P94" s="10"/>
      <c r="Q94" s="5"/>
      <c r="R94" s="5"/>
      <c r="S94" s="326"/>
      <c r="T94" s="326"/>
      <c r="U94" s="326"/>
      <c r="V94" s="327"/>
    </row>
    <row r="95" spans="1:22" ht="14.25">
      <c r="A95" s="9"/>
      <c r="B95" s="7"/>
      <c r="C95" s="11"/>
      <c r="D95" s="7"/>
      <c r="E95" s="10"/>
      <c r="F95" s="7"/>
      <c r="G95" s="5"/>
      <c r="H95" s="5"/>
      <c r="I95" s="5"/>
      <c r="J95" s="10"/>
      <c r="K95" s="7"/>
      <c r="L95" s="10"/>
      <c r="M95" s="7"/>
      <c r="N95" s="7"/>
      <c r="O95" s="11"/>
      <c r="P95" s="10"/>
      <c r="Q95" s="10"/>
      <c r="R95" s="10"/>
      <c r="S95" s="10"/>
      <c r="T95" s="10"/>
      <c r="U95" s="102"/>
      <c r="V95" s="19"/>
    </row>
    <row r="96" spans="1:22" ht="18.75" customHeight="1">
      <c r="A96" s="9"/>
      <c r="B96" s="7"/>
      <c r="C96" s="10"/>
      <c r="D96" s="7"/>
      <c r="E96" s="10"/>
      <c r="F96" s="7"/>
      <c r="G96" s="5"/>
      <c r="H96" s="5"/>
      <c r="I96" s="5"/>
      <c r="J96" s="10"/>
      <c r="K96" s="7"/>
      <c r="L96" s="10"/>
      <c r="M96" s="7"/>
      <c r="N96" s="7"/>
      <c r="O96" s="10"/>
      <c r="P96" s="10"/>
      <c r="Q96" s="10"/>
      <c r="R96" s="10"/>
      <c r="S96" s="10"/>
      <c r="T96" s="10"/>
      <c r="U96" s="130"/>
      <c r="V96" s="13"/>
    </row>
    <row r="97" spans="1:22" ht="25.5" customHeight="1" thickBot="1">
      <c r="A97" s="9"/>
      <c r="B97" s="7"/>
      <c r="C97" s="11"/>
      <c r="D97" s="7"/>
      <c r="E97" s="10"/>
      <c r="F97" s="7"/>
      <c r="G97" s="5"/>
      <c r="H97" s="5"/>
      <c r="I97" s="5"/>
      <c r="J97" s="328"/>
      <c r="K97" s="329"/>
      <c r="L97" s="329"/>
      <c r="M97" s="7"/>
      <c r="N97" s="7"/>
      <c r="O97" s="18"/>
      <c r="P97" s="18"/>
      <c r="Q97" s="10"/>
      <c r="R97" s="10"/>
      <c r="S97" s="10"/>
      <c r="T97" s="10"/>
      <c r="U97" s="15"/>
      <c r="V97" s="13"/>
    </row>
    <row r="98" spans="1:22" ht="25.5" customHeight="1">
      <c r="A98" s="9"/>
      <c r="B98" s="7"/>
      <c r="C98" s="14"/>
      <c r="D98" s="7"/>
      <c r="E98" s="10"/>
      <c r="F98" s="7"/>
      <c r="G98" s="5"/>
      <c r="H98" s="5"/>
      <c r="I98" s="5"/>
      <c r="J98" s="320" t="s">
        <v>74</v>
      </c>
      <c r="K98" s="320"/>
      <c r="L98" s="320"/>
      <c r="M98" s="17"/>
      <c r="N98" s="17"/>
      <c r="O98" s="320" t="s">
        <v>57</v>
      </c>
      <c r="P98" s="320"/>
      <c r="Q98" s="320"/>
      <c r="R98" s="27"/>
      <c r="S98" s="10"/>
      <c r="T98" s="10"/>
      <c r="U98" s="15"/>
      <c r="V98" s="13"/>
    </row>
    <row r="99" spans="1:22" ht="15">
      <c r="A99" s="9"/>
      <c r="B99" s="7"/>
      <c r="C99" s="14"/>
      <c r="D99" s="7"/>
      <c r="E99" s="10"/>
      <c r="F99" s="7"/>
      <c r="G99" s="5"/>
      <c r="H99" s="5"/>
      <c r="I99" s="5"/>
      <c r="J99" s="324" t="s">
        <v>73</v>
      </c>
      <c r="K99" s="325"/>
      <c r="L99" s="325"/>
      <c r="M99" s="17"/>
      <c r="N99" s="17"/>
      <c r="O99" s="324" t="s">
        <v>75</v>
      </c>
      <c r="P99" s="325"/>
      <c r="Q99" s="10"/>
      <c r="R99" s="10"/>
      <c r="S99" s="10"/>
      <c r="T99" s="10"/>
      <c r="U99" s="15"/>
      <c r="V99" s="13"/>
    </row>
    <row r="100" spans="1:22" ht="14.25">
      <c r="A100" s="9"/>
      <c r="B100" s="7"/>
      <c r="C100" s="10"/>
      <c r="D100" s="7"/>
      <c r="E100" s="10"/>
      <c r="F100" s="7"/>
      <c r="G100" s="10"/>
      <c r="H100" s="7"/>
      <c r="I100" s="10"/>
      <c r="J100" s="10"/>
      <c r="K100" s="7"/>
      <c r="L100" s="11"/>
      <c r="M100" s="7"/>
      <c r="N100" s="10"/>
      <c r="O100" s="10"/>
      <c r="P100" s="10"/>
      <c r="Q100" s="10"/>
      <c r="R100" s="10"/>
      <c r="S100" s="10"/>
      <c r="T100" s="10"/>
      <c r="U100" s="15"/>
      <c r="V100" s="13"/>
    </row>
    <row r="101" spans="1:22" ht="14.25">
      <c r="A101" s="9"/>
      <c r="B101" s="7"/>
      <c r="C101" s="10"/>
      <c r="D101" s="7"/>
      <c r="E101" s="10"/>
      <c r="F101" s="7"/>
      <c r="G101" s="10"/>
      <c r="H101" s="7"/>
      <c r="I101" s="10"/>
      <c r="J101" s="10"/>
      <c r="K101" s="7"/>
      <c r="L101" s="11"/>
      <c r="M101" s="7"/>
      <c r="N101" s="10"/>
      <c r="O101" s="10"/>
      <c r="P101" s="10"/>
      <c r="Q101" s="10"/>
      <c r="R101" s="10"/>
      <c r="S101" s="10"/>
      <c r="T101" s="10"/>
      <c r="U101" s="15"/>
      <c r="V101" s="13"/>
    </row>
    <row r="102" spans="1:22" ht="31.5" customHeight="1" thickBot="1">
      <c r="A102" s="321" t="s">
        <v>11</v>
      </c>
      <c r="B102" s="322"/>
      <c r="C102" s="322"/>
      <c r="D102" s="322"/>
      <c r="E102" s="322"/>
      <c r="F102" s="322"/>
      <c r="G102" s="322"/>
      <c r="H102" s="322"/>
      <c r="I102" s="322"/>
      <c r="J102" s="322"/>
      <c r="K102" s="322"/>
      <c r="L102" s="322"/>
      <c r="M102" s="322"/>
      <c r="N102" s="322"/>
      <c r="O102" s="322"/>
      <c r="P102" s="322"/>
      <c r="Q102" s="322"/>
      <c r="R102" s="322"/>
      <c r="S102" s="322"/>
      <c r="T102" s="322"/>
      <c r="U102" s="322"/>
      <c r="V102" s="323"/>
    </row>
    <row r="103" spans="1:22" ht="12.75">
      <c r="A103" s="2"/>
      <c r="B103" s="2"/>
      <c r="C103" s="2"/>
      <c r="D103" s="2"/>
      <c r="E103" s="2"/>
      <c r="F103" s="2"/>
      <c r="G103" s="2"/>
      <c r="H103" s="2"/>
      <c r="I103" s="2"/>
      <c r="J103" s="2"/>
      <c r="K103" s="2"/>
      <c r="L103" s="2"/>
      <c r="M103" s="2"/>
      <c r="N103" s="2"/>
      <c r="O103" s="2"/>
      <c r="P103" s="2"/>
      <c r="Q103" s="2"/>
      <c r="R103" s="2"/>
      <c r="S103" s="2"/>
      <c r="T103" s="2"/>
      <c r="U103" s="2"/>
      <c r="V103" s="2"/>
    </row>
  </sheetData>
  <sheetProtection/>
  <mergeCells count="203">
    <mergeCell ref="P58:P63"/>
    <mergeCell ref="Q58:Q63"/>
    <mergeCell ref="Q72:Q74"/>
    <mergeCell ref="E68:E78"/>
    <mergeCell ref="F68:F78"/>
    <mergeCell ref="J68:J78"/>
    <mergeCell ref="K68:K78"/>
    <mergeCell ref="H68:H78"/>
    <mergeCell ref="I68:I78"/>
    <mergeCell ref="O58:O63"/>
    <mergeCell ref="J98:L98"/>
    <mergeCell ref="H31:H34"/>
    <mergeCell ref="I31:I34"/>
    <mergeCell ref="J31:J34"/>
    <mergeCell ref="K31:K34"/>
    <mergeCell ref="I87:I89"/>
    <mergeCell ref="J87:J89"/>
    <mergeCell ref="K87:K89"/>
    <mergeCell ref="L87:L89"/>
    <mergeCell ref="O98:Q98"/>
    <mergeCell ref="A102:V102"/>
    <mergeCell ref="J93:L93"/>
    <mergeCell ref="S87:S88"/>
    <mergeCell ref="S21:S22"/>
    <mergeCell ref="S23:S27"/>
    <mergeCell ref="J99:L99"/>
    <mergeCell ref="O99:P99"/>
    <mergeCell ref="S94:V94"/>
    <mergeCell ref="J97:L97"/>
    <mergeCell ref="T87:T88"/>
    <mergeCell ref="U87:U88"/>
    <mergeCell ref="V87:V89"/>
    <mergeCell ref="A90:T91"/>
    <mergeCell ref="U90:U91"/>
    <mergeCell ref="M87:M89"/>
    <mergeCell ref="N87:N89"/>
    <mergeCell ref="O87:O89"/>
    <mergeCell ref="V90:V91"/>
    <mergeCell ref="H87:H89"/>
    <mergeCell ref="P87:P89"/>
    <mergeCell ref="Q87:Q89"/>
    <mergeCell ref="G87:G89"/>
    <mergeCell ref="O93:Q93"/>
    <mergeCell ref="A85:A89"/>
    <mergeCell ref="B87:B89"/>
    <mergeCell ref="C87:C89"/>
    <mergeCell ref="D87:D89"/>
    <mergeCell ref="E87:E89"/>
    <mergeCell ref="F87:F89"/>
    <mergeCell ref="N79:N82"/>
    <mergeCell ref="J79:J80"/>
    <mergeCell ref="H81:H82"/>
    <mergeCell ref="I81:I82"/>
    <mergeCell ref="J81:J82"/>
    <mergeCell ref="K81:K82"/>
    <mergeCell ref="F81:F82"/>
    <mergeCell ref="H79:H80"/>
    <mergeCell ref="I79:I80"/>
    <mergeCell ref="K79:K80"/>
    <mergeCell ref="L79:L82"/>
    <mergeCell ref="M79:M82"/>
    <mergeCell ref="M64:M78"/>
    <mergeCell ref="N64:N78"/>
    <mergeCell ref="P72:P74"/>
    <mergeCell ref="B79:B82"/>
    <mergeCell ref="C79:C82"/>
    <mergeCell ref="D79:D82"/>
    <mergeCell ref="E79:E80"/>
    <mergeCell ref="F79:F80"/>
    <mergeCell ref="G79:G82"/>
    <mergeCell ref="E81:E82"/>
    <mergeCell ref="H64:H67"/>
    <mergeCell ref="D54:D63"/>
    <mergeCell ref="E54:E57"/>
    <mergeCell ref="V64:V67"/>
    <mergeCell ref="G68:G78"/>
    <mergeCell ref="O72:O74"/>
    <mergeCell ref="I64:I67"/>
    <mergeCell ref="J64:J67"/>
    <mergeCell ref="K64:K67"/>
    <mergeCell ref="L64:L78"/>
    <mergeCell ref="B64:B78"/>
    <mergeCell ref="C64:C78"/>
    <mergeCell ref="D64:D78"/>
    <mergeCell ref="E64:E67"/>
    <mergeCell ref="F64:F67"/>
    <mergeCell ref="G64:G67"/>
    <mergeCell ref="H58:H63"/>
    <mergeCell ref="I58:I63"/>
    <mergeCell ref="I54:I57"/>
    <mergeCell ref="J54:J57"/>
    <mergeCell ref="K54:K57"/>
    <mergeCell ref="H54:H57"/>
    <mergeCell ref="M54:M63"/>
    <mergeCell ref="J58:J63"/>
    <mergeCell ref="K58:K63"/>
    <mergeCell ref="P28:P30"/>
    <mergeCell ref="Q28:Q30"/>
    <mergeCell ref="K35:K53"/>
    <mergeCell ref="O28:O30"/>
    <mergeCell ref="N20:N53"/>
    <mergeCell ref="K28:K30"/>
    <mergeCell ref="N54:N63"/>
    <mergeCell ref="J28:J30"/>
    <mergeCell ref="E35:E53"/>
    <mergeCell ref="F35:F53"/>
    <mergeCell ref="I28:I30"/>
    <mergeCell ref="E31:E34"/>
    <mergeCell ref="L54:L63"/>
    <mergeCell ref="F54:F57"/>
    <mergeCell ref="G54:G63"/>
    <mergeCell ref="E58:E63"/>
    <mergeCell ref="F58:F63"/>
    <mergeCell ref="B20:B53"/>
    <mergeCell ref="C20:C53"/>
    <mergeCell ref="D20:D53"/>
    <mergeCell ref="G20:G53"/>
    <mergeCell ref="L20:L53"/>
    <mergeCell ref="H21:H27"/>
    <mergeCell ref="F31:F34"/>
    <mergeCell ref="H35:H53"/>
    <mergeCell ref="I35:I53"/>
    <mergeCell ref="J35:J53"/>
    <mergeCell ref="B54:B63"/>
    <mergeCell ref="S16:S18"/>
    <mergeCell ref="I14:I18"/>
    <mergeCell ref="J14:J18"/>
    <mergeCell ref="K14:K18"/>
    <mergeCell ref="L14:L19"/>
    <mergeCell ref="M14:M19"/>
    <mergeCell ref="N14:N19"/>
    <mergeCell ref="O14:O15"/>
    <mergeCell ref="P14:P15"/>
    <mergeCell ref="C54:C63"/>
    <mergeCell ref="V28:V30"/>
    <mergeCell ref="Q14:Q15"/>
    <mergeCell ref="G14:G18"/>
    <mergeCell ref="H14:H18"/>
    <mergeCell ref="M20:M53"/>
    <mergeCell ref="E21:E27"/>
    <mergeCell ref="E28:E30"/>
    <mergeCell ref="H28:H30"/>
    <mergeCell ref="C14:C19"/>
    <mergeCell ref="D14:D19"/>
    <mergeCell ref="E14:E18"/>
    <mergeCell ref="F14:F18"/>
    <mergeCell ref="F28:F30"/>
    <mergeCell ref="F21:F27"/>
    <mergeCell ref="O8:Q8"/>
    <mergeCell ref="I9:K9"/>
    <mergeCell ref="I21:I27"/>
    <mergeCell ref="J21:J27"/>
    <mergeCell ref="K21:K27"/>
    <mergeCell ref="A11:A13"/>
    <mergeCell ref="B11:B12"/>
    <mergeCell ref="L11:L12"/>
    <mergeCell ref="M11:M12"/>
    <mergeCell ref="N11:N12"/>
    <mergeCell ref="S8:U8"/>
    <mergeCell ref="A9:A10"/>
    <mergeCell ref="B9:B10"/>
    <mergeCell ref="G9:G10"/>
    <mergeCell ref="H9:H10"/>
    <mergeCell ref="A1:B4"/>
    <mergeCell ref="C1:U1"/>
    <mergeCell ref="C3:U3"/>
    <mergeCell ref="C4:U4"/>
    <mergeCell ref="A6:K6"/>
    <mergeCell ref="L6:V6"/>
    <mergeCell ref="A7:G7"/>
    <mergeCell ref="A8:K8"/>
    <mergeCell ref="L8:N8"/>
    <mergeCell ref="V58:V63"/>
    <mergeCell ref="O54:O56"/>
    <mergeCell ref="P54:P56"/>
    <mergeCell ref="Q54:Q56"/>
    <mergeCell ref="S31:S34"/>
    <mergeCell ref="O38:O48"/>
    <mergeCell ref="P38:P48"/>
    <mergeCell ref="V14:V18"/>
    <mergeCell ref="S28:S29"/>
    <mergeCell ref="T28:T29"/>
    <mergeCell ref="U28:U29"/>
    <mergeCell ref="V38:V48"/>
    <mergeCell ref="V54:V56"/>
    <mergeCell ref="R54:R57"/>
    <mergeCell ref="R58:R63"/>
    <mergeCell ref="R79:R80"/>
    <mergeCell ref="R81:R82"/>
    <mergeCell ref="Q38:Q48"/>
    <mergeCell ref="V72:V75"/>
    <mergeCell ref="R64:R67"/>
    <mergeCell ref="R68:R78"/>
    <mergeCell ref="C9:C10"/>
    <mergeCell ref="D9:F9"/>
    <mergeCell ref="A14:A84"/>
    <mergeCell ref="B14:B19"/>
    <mergeCell ref="R87:R89"/>
    <mergeCell ref="R14:R18"/>
    <mergeCell ref="R21:R27"/>
    <mergeCell ref="R28:R30"/>
    <mergeCell ref="R31:R34"/>
    <mergeCell ref="R35:R53"/>
  </mergeCells>
  <printOptions/>
  <pageMargins left="0.31496062992125984" right="0.31496062992125984" top="0.35433070866141736" bottom="0.35433070866141736" header="0.31496062992125984" footer="0.31496062992125984"/>
  <pageSetup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Planeacion AXM</cp:lastModifiedBy>
  <cp:lastPrinted>2021-05-10T13:27:46Z</cp:lastPrinted>
  <dcterms:created xsi:type="dcterms:W3CDTF">2012-06-01T17:13:38Z</dcterms:created>
  <dcterms:modified xsi:type="dcterms:W3CDTF">2021-05-10T14:28:51Z</dcterms:modified>
  <cp:category/>
  <cp:version/>
  <cp:contentType/>
  <cp:contentStatus/>
</cp:coreProperties>
</file>