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10" tabRatio="493" activeTab="0"/>
  </bookViews>
  <sheets>
    <sheet name="PLAN DE ACCION" sheetId="1" r:id="rId1"/>
    <sheet name="Hoja1" sheetId="2" r:id="rId2"/>
  </sheets>
  <definedNames>
    <definedName name="_xlnm.Print_Area" localSheetId="0">'PLAN DE ACCION'!$A$1:$V$81</definedName>
    <definedName name="_xlnm.Print_Titles" localSheetId="0">'PLAN DE ACCION'!$1:$10</definedName>
  </definedNames>
  <calcPr fullCalcOnLoad="1"/>
</workbook>
</file>

<file path=xl/sharedStrings.xml><?xml version="1.0" encoding="utf-8"?>
<sst xmlns="http://schemas.openxmlformats.org/spreadsheetml/2006/main" count="333" uniqueCount="235">
  <si>
    <t>Responsable</t>
  </si>
  <si>
    <t>Fuente</t>
  </si>
  <si>
    <t xml:space="preserve">Proceso de Direccionamiento Estratégico </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</si>
  <si>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</si>
  <si>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</si>
  <si>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</si>
  <si>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</si>
  <si>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</si>
  <si>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</si>
  <si>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</si>
  <si>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</si>
  <si>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TOTAL</t>
  </si>
  <si>
    <t>____________________________________________________________
Centro Administrativo Municipal CAM, piso 3 Tel – (6) 741 71 00 Ext. 804, 805</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</si>
  <si>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</si>
  <si>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</si>
  <si>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</si>
  <si>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</si>
  <si>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</si>
  <si>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</si>
  <si>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</si>
  <si>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</si>
  <si>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</si>
  <si>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</si>
  <si>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</si>
  <si>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</si>
  <si>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</si>
  <si>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</si>
  <si>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</si>
  <si>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</si>
  <si>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</si>
  <si>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</si>
  <si>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</si>
  <si>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</si>
  <si>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Cultura</t>
  </si>
  <si>
    <t>10,11,16,17</t>
  </si>
  <si>
    <t>acceso de la población colombiana a espacios culturales</t>
  </si>
  <si>
    <t>Promoción y acceso efectivo a procesos culturales y artísticos</t>
  </si>
  <si>
    <t>Servicio de promoción de actividades culturales</t>
  </si>
  <si>
    <t>Alumbrado Navideño</t>
  </si>
  <si>
    <t>capacidad instalada de generación de energía eléctrica (mw)</t>
  </si>
  <si>
    <t>Redes de alumbrado público con mantenimiento</t>
  </si>
  <si>
    <t>Transporte</t>
  </si>
  <si>
    <t>9, 11</t>
  </si>
  <si>
    <t>Infraestructura red vial regional</t>
  </si>
  <si>
    <t>Puentes peatonales rehabilitados</t>
  </si>
  <si>
    <t xml:space="preserve">Obras construidas </t>
  </si>
  <si>
    <t>obras financiadas por contribucion de valorizacion  (POR UNIDAD)</t>
  </si>
  <si>
    <t>4000 M3</t>
  </si>
  <si>
    <t>Vía urbana rehabilitada</t>
  </si>
  <si>
    <t>Vivienda</t>
  </si>
  <si>
    <t>8, 9, 11, 16, 17</t>
  </si>
  <si>
    <t>personas con acceso a una solución de alcantarillado</t>
  </si>
  <si>
    <t xml:space="preserve">Acceso de la población a los servicios de agua potable y saneamiento básico </t>
  </si>
  <si>
    <t>1 Unidad</t>
  </si>
  <si>
    <t>Servicios de apoyo financiero para la ejecución de proyectos de acueductos y de manejo de aguas residuales</t>
  </si>
  <si>
    <t>Descontaminacion de todas las quebradas del municipio de armenia (Accion Constitucional-popular)</t>
  </si>
  <si>
    <t>INFRAESTRUCTURA NATURAL: "Armenia Capital Verde"</t>
  </si>
  <si>
    <t>Servicio de apoyo financiero para subsidios al consumo en los servicios públicos domiciliarios</t>
  </si>
  <si>
    <t>Recursos entregados en subsidios al consumo - EPA</t>
  </si>
  <si>
    <t>Infraestructura de los procesos culturales y artisticos del Municipio</t>
  </si>
  <si>
    <t>SGP Proposito General</t>
  </si>
  <si>
    <t>Servicio de Alumbrado Público</t>
  </si>
  <si>
    <t>Construcción, Mantenimiento y Obras complementarias a la infraestructura vial tanto urbana como rural del Municipio</t>
  </si>
  <si>
    <t>Contribución por Valorización</t>
  </si>
  <si>
    <t>Propios</t>
  </si>
  <si>
    <t>SGP Agua Potable Y Seneamiento Basico</t>
  </si>
  <si>
    <t>Transferencia de recursos pasa subsidiar a los estratos uno,dos y tres en acueducto, alcantarillado y aseo</t>
  </si>
  <si>
    <t>MARIA DEL PILAR HERRERA PARDO</t>
  </si>
  <si>
    <t>INFRAESTRUCTURA CONSTRUIDA:                              "Acciones Concretas"</t>
  </si>
  <si>
    <t>Alumbrado Publico</t>
  </si>
  <si>
    <t>Minas y Energia</t>
  </si>
  <si>
    <t>7, 9, 11, 17</t>
  </si>
  <si>
    <t xml:space="preserve">Consolidación productiva del sector de energía eléctrica  </t>
  </si>
  <si>
    <t>Deporte y Recreación</t>
  </si>
  <si>
    <t>1, 3, 5, 8, 9, 10, 11, 16, 17</t>
  </si>
  <si>
    <t>población que realiza actividad física en su tiempo libre</t>
  </si>
  <si>
    <t>Fomento a la recreación, la actividad física y el deporte</t>
  </si>
  <si>
    <t>Construcción, reparación, mantenimiento e instalación de la infraestructura recreodeportiva del Municipio</t>
  </si>
  <si>
    <t>Ordenamiento territorial y desarrollo urbano</t>
  </si>
  <si>
    <t>Parques recreativos adecuados</t>
  </si>
  <si>
    <t>1,5, 8,9,10,11,17</t>
  </si>
  <si>
    <t>índice de ciudades modernas</t>
  </si>
  <si>
    <t>Infraestructura Pública</t>
  </si>
  <si>
    <t>Proyectos orientados a la infraestructura pública</t>
  </si>
  <si>
    <t>Gestión  de proyectos de infraestructura publica</t>
  </si>
  <si>
    <t xml:space="preserve">ALCALDE </t>
  </si>
  <si>
    <t>JOSE MANUEL RIOS MORALES</t>
  </si>
  <si>
    <t>CARGO: SECRETARIA DE INFRAESTRUCTURA</t>
  </si>
  <si>
    <t>Proyecto de Infraestructura Pública y el Desarrollo Urbano</t>
  </si>
  <si>
    <t>Recuperación Cartera</t>
  </si>
  <si>
    <t>SGP Agua Potable</t>
  </si>
  <si>
    <t>Gimnasios al aire libre</t>
  </si>
  <si>
    <t>5 Unidades</t>
  </si>
  <si>
    <t>8 unidadades</t>
  </si>
  <si>
    <t>Construcción, ampliación y mejoramiento del espacio público</t>
  </si>
  <si>
    <t>636 m3</t>
  </si>
  <si>
    <t>4 Unidades</t>
  </si>
  <si>
    <t>3 Unidades</t>
  </si>
  <si>
    <t>VIGENCIA AÑO:2021</t>
  </si>
  <si>
    <t>SOCIAL Y COMUNITARIO: "Un compromiso cuyabro"</t>
  </si>
  <si>
    <t>red vial urbana en buen estado</t>
  </si>
  <si>
    <t>Redes de alumbrado público ampliadas</t>
  </si>
  <si>
    <t>PRODUCTO KPT</t>
  </si>
  <si>
    <t>Puente peatonal de la red urbana mejorado</t>
  </si>
  <si>
    <t>Vía urbana construida</t>
  </si>
  <si>
    <t>Servicio de apoyo financiero a los planes, programas y proyectos de Agua Potable y Saneamiento Básico</t>
  </si>
  <si>
    <t xml:space="preserve">Servicio de apoyo financiero para subsidios al consumo en los servicios públicos domiciliarios </t>
  </si>
  <si>
    <t>Servicios de gestión para la elaboración de instrumentos para el desarrollo urbano y territorial</t>
  </si>
  <si>
    <t>Mejorar las condiciones de vida de las personas de los estratos socio económicos 1,2,3 subsidiando el consumo en los servicios públicos
domiciliarios de acueducto, alcantarillado y aseo</t>
  </si>
  <si>
    <t>Mejorar la malla vial del área urbana y rural del Municipio de Armenia</t>
  </si>
  <si>
    <t xml:space="preserve">Mejorar la calidad de vida de los habitantes del municipio ofreciendo espacios adecuados donde puedan manifestar sus condiciones culturales y artisticas </t>
  </si>
  <si>
    <t>Servicio de abastecimiento óptimo y de calidad en toda la ciudad.</t>
  </si>
  <si>
    <t>Brindar espacios adecuados donde los habitantes de la ciudad puedan hacer buen uso del tiempo libre en actividades recreodeportivas.</t>
  </si>
  <si>
    <t>Efectuar la administración, inversión, modernización y expansión de las redes de alumbrado público.</t>
  </si>
  <si>
    <t>Generacion de proyectos de infraestructura y el desarrollo urbano de armenia</t>
  </si>
  <si>
    <t>106.01.2.3.24.2402.0600.109.2402049.001</t>
  </si>
  <si>
    <t>Fecha: 04/01/2021</t>
  </si>
  <si>
    <t>Versión: 009</t>
  </si>
  <si>
    <t>SECRETARÍA O  ENTIDAD RESPONSABLE: 2.6. SECRETARÍA DE INFRAESTRUCTURA</t>
  </si>
  <si>
    <t xml:space="preserve">PLAN  DE DESARROLLO </t>
  </si>
  <si>
    <t>PLAN DE ACCIÓN</t>
  </si>
  <si>
    <t>Departamento Administrativo de Planeación</t>
  </si>
  <si>
    <t>Servicio de asistencia técnica en gestión artística y cultural</t>
  </si>
  <si>
    <t>5,8,10,11,17</t>
  </si>
  <si>
    <t>Estudios y diseños elaborados</t>
  </si>
  <si>
    <t>106.01.2.3.33.3301.1603.111.3301053.001</t>
  </si>
  <si>
    <t>106.01.2.3.33.3301.1603.111.3301095.001</t>
  </si>
  <si>
    <t>106.01.2.3.21.2102.1900.006.2102011.191</t>
  </si>
  <si>
    <t>106.01.2.3.21.2102.1900.006.2102011.301</t>
  </si>
  <si>
    <t>106.01.2.3.24.2402.0600.109.2402131.001</t>
  </si>
  <si>
    <t>106.03.2.3.24.2402.0600.109.2402113.311</t>
  </si>
  <si>
    <t>106.01.2.3.24.2402.0600.109.2402116.001</t>
  </si>
  <si>
    <t>106.01.2.3.40.4003.1400.107.4003008.030</t>
  </si>
  <si>
    <t>106.02.2.3.40.4003.1400.117.4003047.030</t>
  </si>
  <si>
    <t>106.02.2.3.40.4003.1400.117.4003047.032</t>
  </si>
  <si>
    <t>Ultima Doceava  SGP Agua Potable</t>
  </si>
  <si>
    <t>106.01.2.3.40.4002.1400.168.4002018.034</t>
  </si>
  <si>
    <t>Gobierno Territorial</t>
  </si>
  <si>
    <t>5,9,10,11,12,16</t>
  </si>
  <si>
    <t>índice de goce efectivo del derecho</t>
  </si>
  <si>
    <t>30 unidades</t>
  </si>
  <si>
    <t xml:space="preserve">Fortalecimientodel buen Gobierno para el respeto y garantía de los derechos humanos </t>
  </si>
  <si>
    <t>Salón comunal adecuado</t>
  </si>
  <si>
    <t>Salones comunales adecuados</t>
  </si>
  <si>
    <t>Construcción,reparación, Mantenimiento y  adecuación de centros culturales</t>
  </si>
  <si>
    <t>106.01.2.3.45.4502.1000.116.4502003.001</t>
  </si>
  <si>
    <t xml:space="preserve">20 unidades </t>
  </si>
  <si>
    <t>Salon comunal construidos</t>
  </si>
  <si>
    <t>Salones comunales construidos</t>
  </si>
  <si>
    <t>106.01.2.3.45.4502.1000.116.4502007.001</t>
  </si>
  <si>
    <t>8 unidades</t>
  </si>
  <si>
    <t>Formación y preparación de deportistas</t>
  </si>
  <si>
    <t>Polideportivos mantenidos</t>
  </si>
  <si>
    <t>106.01.2.3.43.4302.1604.173.4302068.001</t>
  </si>
  <si>
    <t>106.01.2.3.43.4301.1604.173.4301011.001</t>
  </si>
  <si>
    <t>Estudios y diseños de infraestructura deportiva de alto rendimiento</t>
  </si>
  <si>
    <t>Infraestructura para la actividad fisica, el deporte y la recreación en el Municipio de Armenia</t>
  </si>
  <si>
    <t>106.01.2.3.43.4302.1604.173.4302072.001</t>
  </si>
  <si>
    <t>Estudios y diseños de infraestructura recreodeportiva</t>
  </si>
  <si>
    <t>Cancha mantenida</t>
  </si>
  <si>
    <t>Gimnasios al aire libre estáticos</t>
  </si>
  <si>
    <t>Inclusión  Social</t>
  </si>
  <si>
    <t>1,5,9,10,16,17</t>
  </si>
  <si>
    <t>porcentaje de implementación y seguimiento de la politica pública de juventud de Armenia</t>
  </si>
  <si>
    <t>DESARROLLO INTEGRAL DE NIÑAS, NIÑOS, ADOLESCENTES Y SUS FAMILIAS</t>
  </si>
  <si>
    <t>Edificaciones de atención a la primera infancia remodelada</t>
  </si>
  <si>
    <t>Construcción, reparación, mantenimiento y ampliación de la infraestructura para la primera infancia</t>
  </si>
  <si>
    <t>106.01.2.3.41.4102.1500.115.4102007.001</t>
  </si>
  <si>
    <t>incrementar la practica del deporte a alto nivel</t>
  </si>
  <si>
    <t>Brindar espacios adecuados donde los habitantes de la ciudad se puedan reunir como comunidad y mejoren su calidad de vida. Espacios donde los animales cuente con la debida atención y protección.</t>
  </si>
  <si>
    <t>Brindar espacios adecuados donde la primera infancia pueda disponer de estas edificaciones.</t>
  </si>
  <si>
    <t>8 Unidades</t>
  </si>
  <si>
    <t>5 unidades</t>
  </si>
  <si>
    <t>Canchas Multifuncionales</t>
  </si>
  <si>
    <t>Vía terciaria con obras complementarias de seguridad vial</t>
  </si>
  <si>
    <t>750ML</t>
  </si>
  <si>
    <t>Vía terciaria con obras complementarias de seguridad vial en tres comunas de Armenia</t>
  </si>
  <si>
    <t>Recursos del Balance Aprovechamiento Urbanistico adicional</t>
  </si>
  <si>
    <t>106.01.2.3.43.4301.1604.173.4301011.677</t>
  </si>
  <si>
    <t>106.01.2.3.40.4003.1400.107.4003008.858</t>
  </si>
  <si>
    <t>Recursos del Balance SGP Agua Potable Y Seneamiento Basico</t>
  </si>
  <si>
    <t>Recursos del Balance Propios</t>
  </si>
  <si>
    <t>Recursos del Balance Rendimientos Financieros Propios</t>
  </si>
  <si>
    <t>Recursos del Balance SGP Proposito General</t>
  </si>
  <si>
    <t>Recursos del Balance Ultima Doceava SGP Proposito General</t>
  </si>
  <si>
    <t>106.01.2.3.24.2402.0600.109.2402049.210</t>
  </si>
  <si>
    <t>106.01.2.3.24.2402.0600.109.2402049.403</t>
  </si>
  <si>
    <t>106.01.2.3.24.2402.0600.109.2402049.582</t>
  </si>
  <si>
    <t>106.01.2.3.24.2402.0600.109.2402049.034</t>
  </si>
  <si>
    <t>Salones comunales adecuados y construidos</t>
  </si>
  <si>
    <t>Contrato de consultoria para estudios y diseños de la gestón artística y cultural</t>
  </si>
  <si>
    <t xml:space="preserve">Contrato de consultoría para los estudios y diseños de los proyectos recreodeportivos del municipio </t>
  </si>
  <si>
    <t>Para redes de alumbrado publico ampliadas, mejoradas y con mantenimiento :Suministro de energia  para las redes del alumbrado publico ampliadas, mejoradas y con mantenimiento</t>
  </si>
  <si>
    <t>Para redes de alumbrado publico ampliadas, mejoradas y con mantenimiento :Pago a la Concesión y a la Interventoria al contrato de concesión del alumbrado público</t>
  </si>
  <si>
    <t>Para redes de alumbrado publico ampliadas, mejoradas y con mantenimiento : contrato de prestación de servicios profesionales (ingenieros
eléctricos, financieros , abogados) para apoyar el seguimiento al contrato de concesión y la supervisión al contrato de interventoría a la concesión del alumbrado púbico</t>
  </si>
  <si>
    <t>Para redes de alumbrado publico ampliadas, mejoradas y con mantenimiento : contratos de prestación de servicios de apoyo a la gestión para el acompañamiento en aspectos técnicos (técnico electricista, tecnólogo) y administrativos para la atención a la comunidad y gestión documental</t>
  </si>
  <si>
    <t>Para puentes peatonales construidos y rehabilitados: contrato de prestación de servicios profesionales (ingenieros, arquitectos, abogados) para apoyar las etapas precontractuales, contractuales, post contractuales; acompañamiento técnico en la supervisión y seguimientos al proceso de ejecución de obras; acompañamiento en los aspectos jurídicos, defensa judicial; diseños, estudios previos, presupuestos, visitas técnicas y atención a la comunidad</t>
  </si>
  <si>
    <t>Para puentes peatonales construidos y rehabilitados: Contratos de prestación de servicios Profesionales (administrativos y financieros) apoyo en las etapas precontractuales, evaluación financiera de las propuestas, revisión de cuentas para tramite de pagos, solicitudes de documentos para el proceso de contratación, acompañamiento en la elaboración de informes, elaboración y seguimiento a la ejecución presupuestal, elaboración y seguimiento a los proyectos de inversión de la Secretaría, elaboración y seguimiento a los planes de acción e indicativo</t>
  </si>
  <si>
    <t>Para puentes peatonales construidos y rehabilitados: Contratos de prestación de servicios de apoyo a la gestión para el acompañamiento en aspectos técnicos,   apoyo al seguimiento a la ejecución de obras, acompañamiento en la gestión documental, entrega de correspondencia interna y externa; apoyo en la elaboración de los precios unitarios y presupuestos de obra, visitas técnicas y atención a la comunidad, levantamientos topograficos, conducción de maquinaria pesada y volquetas</t>
  </si>
  <si>
    <t>Para puentes peatonales construidos y rehabilitados: contrato Interadministrativo o contrato de prestación de servicios  para poyar a la Secretaría de Infraestructura en el fortalecimiento de las obras de infraestructura vial. Recreodeportiva y social del Municipio</t>
  </si>
  <si>
    <t xml:space="preserve"> Para Puentes peatonales construidos y rehabilitados: contrato de obra para la construcción, reparación, mantenimiento y/o adecuación de los puentes peatonales del municipio</t>
  </si>
  <si>
    <t>Para Puentes peatonales construidos y rehabilitados:suministro de combustible, gas vehicular, aceite, lubricantes, grasas, llantas, repuestos originales tanto para las volquetas como para la maquinaria pesada</t>
  </si>
  <si>
    <t xml:space="preserve"> Para Puentes peatonales construidos y rehabilitados: Suministro de elementos y materiales de ferretería y construcción para atender diferentes necesidades y proyectos del municipio de Armenia</t>
  </si>
  <si>
    <r>
      <t>Para Puentes peatonales construidos y rehabilitados:Prestación de servicios de fotocopiado en blanco y negro, fotocopiado a color, argollado, empastado, fotocopiado de fotoplano (plotter), para las diferentes dependencias de la Administración Municipa</t>
    </r>
    <r>
      <rPr>
        <sz val="10"/>
        <color indexed="63"/>
        <rFont val="Calibri"/>
        <family val="2"/>
      </rPr>
      <t>l</t>
    </r>
  </si>
  <si>
    <t>Para obras financiadas por la contribución de valorización: Contrato de obra</t>
  </si>
  <si>
    <t>Para vías terciarias con obras complementarias de seguridad vial: Contrato de obra para la intervención de las vía veredales ; Contrato Interadministrativo o contrato de prestación de servicios  para poyar a la Secretaría de Infraestructura en el fortalecimiento de las obras de infraestructura vial. Recreodeportiva y social del Municipio</t>
  </si>
  <si>
    <t>Para vías terciarias con obras complementarias de seguridad vial:suministro de combustible, gas vehicular, aceite, lubricantes, grasas, llantas, repuestos originales tanto para las volquetas como para la maquinaria pesada</t>
  </si>
  <si>
    <t>Para vias terciarias con obras complementarias de seguridad: Suministro de elementos y materiales de ferretería y construcción para atender diferentes necesidades y proyectos del municipio de Armenia</t>
  </si>
  <si>
    <t>Para vías terciarias con obras complementarias de seguridad vial:Contrato de prestación de servicios de apoyo a la gestión (tecnologo en obras civiles, topografos) para apoyo y seguimiento tecnico a las obras, levantamientos topograficos, elaboración de precios unitarios y presupuestos de obras, visitas tecnicas y atención  a la comunidad</t>
  </si>
  <si>
    <t>Para vías urbanas mantenidas, rehabilitadas y construidas: contrato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de gestión</t>
  </si>
  <si>
    <t>Para vías urbanas mantenidas, rehabilitadas y construidas: contratos de prestación de servicios Profesionales (administrativos y financieros) apoyo en las etapas precontractuales, evaluación financiera de las propuestas, revisión de cuentas para tramite de pagos, solicitudes de documentos para el proceso de contratación, acompañamiento en la elaboración de informes, elaboración y seguimiento a la ejecución presupuestal, elaboración y seguimiento a los proyectos de inversión de la Secretaría, elaboración y seguimiento a los planes de acción e indicativo</t>
  </si>
  <si>
    <r>
      <t>Para vías urbanas mantenidas, rehabilitadas y construidas: Contrato de obra para el Mantenimiento de la malla vial en asfalto y en pavimento rígido  en diferentes sectores de la ciudad;Construcción obras de estabilización en el tramo de vía comprendido entre la glorieta Malibú y el Barrio Portal de Pinares;</t>
    </r>
    <r>
      <rPr>
        <sz val="10"/>
        <color indexed="10"/>
        <rFont val="Arial"/>
        <family val="2"/>
      </rPr>
      <t xml:space="preserve"> </t>
    </r>
    <r>
      <rPr>
        <sz val="10"/>
        <rFont val="Arial"/>
        <family val="2"/>
      </rPr>
      <t>Interventoría contractual, técnica, jurídica, administrativa, financiera, social y ambiental al contrato de obra para el Mantenimiento de la malla vial en asfalto y en pavimento rígido  en diferentes sectores de la ciudad;interventoría contractual, técnica, jurídica, administrativa, financiera, social y ambiental para la ejecución del proyecto denominado “Construcción obras de estabilización en el tramo de vía comprendido entre la Glorieta Malibú y el barrio Portal de Pinares;Interventoría contractual, técnica, jurídica, administrativa, financiera, social y ambiental para la ejecución del proyecto denominado “Manejo de aguas de escorrentía en el punto crítico sector Portal de Pinares y Glorieta Malibú</t>
    </r>
  </si>
  <si>
    <t xml:space="preserve">Para vías urbanas mantenidas, rehabilitadas y construidas: contrato de prestación de servicios de apoyo a la gestión para efectuar compañamiento técnico en la supervisión y seguimiento al proceso de ejecución de obras;  visitas técnicas,apoyar la elaboración de  informes financieros, seguimiento al plan de desarrollo,plan indicativo, plan de acción, informes de gestión, plan de calidad,conducción de maquinaria pesada y volquetas, entrega de correspondencia tanto interna como externa, apoyo a la gestion documental y tablas de retención </t>
  </si>
  <si>
    <r>
      <t>Para vías urbanas mantenidas, rehabilitadas y construidas: suministro cartuchos de tinta, cintas y tóner nuevos y recarga de los mismos, para ser distribuidos como insumos a los equipos de impresión ubicados en las diferentes dependencias de la administración municipal; Suministro de papelería blanca y útiles de escritorio para ser distribuidos como insumo a las diferentes dependencias de la Administración Municipal; Prestación de servicios de fotocopiado en blanco y negro, fotocopiado a color, argollado, empastado, fotocopiado de fotoplano (plotter), para las diferentes dependencias de la Administración Municipal,</t>
    </r>
    <r>
      <rPr>
        <sz val="10"/>
        <color indexed="10"/>
        <rFont val="Arial"/>
        <family val="2"/>
      </rPr>
      <t xml:space="preserve"> </t>
    </r>
    <r>
      <rPr>
        <sz val="10"/>
        <rFont val="Arial"/>
        <family val="2"/>
      </rPr>
      <t>encargo Fiduciario Banco de Occidente pagos por administración</t>
    </r>
  </si>
  <si>
    <t>Para vías urbanas mantenidas, rehabilitadas y construidas: prestación de servicios de transporte automotor para el desplazamiento del personal, materiales y equipos de las dependencias del nivel central de la administración municipal y para la ejecución de los proyectos de inversión</t>
  </si>
  <si>
    <t xml:space="preserve"> Para vías urbanas mantenidas, rehabilitadas y construidas: Contrato Interadministrativo o contrato de prestación de servicios  para poyar a la Secretaría de Infraestructura en el fortalecimiento de las obras de infraestructura vial. Recreodeportiva y social del Municipio</t>
  </si>
  <si>
    <t>Para vías urbanas mantenidas, rehabilitadas y construidas: Suministro de elementos y materiales de ferretería y construcción para atender diferentes necesidades y proyectos del municipio de Armenia</t>
  </si>
  <si>
    <r>
      <t>Para alcantarillados construidos y ampliados: contrato de obra y/o convenios ó contratos interadministrativos;</t>
    </r>
    <r>
      <rPr>
        <sz val="10"/>
        <color indexed="10"/>
        <rFont val="Arial"/>
        <family val="2"/>
      </rPr>
      <t xml:space="preserve"> </t>
    </r>
    <r>
      <rPr>
        <sz val="10"/>
        <rFont val="Arial"/>
        <family val="2"/>
      </rPr>
      <t xml:space="preserve">Interventoría contractual, técnica, jurídica, administrativa, financiera, social y ambiental para la ejecución del proyecto denominado estabilización colector La Aldana; </t>
    </r>
  </si>
  <si>
    <t>Para  descontaminación de quebradas: contrato de obra para la estabilización colector La Aldana; contrato para obras de acueducto, alcantarillado y manejo de aguas residuales y/o interventorías técnica , administrativa, financiera, contable, ambiental y jurídica; convenios y/o contratos interadministrativos</t>
  </si>
  <si>
    <t>Para Gimnasios al aire libre construidos y canchas multifuncionales: reparados, mantenidos o instalados: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</si>
  <si>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Para Gimnasios al aire libre construidos, reparados, mantenidos o instalados: Suministro de elementos y materiales de ferretería y construcción para atender diferentes necesidades y proyectos del municipio de Armenia; suministro de combustible, gas vehicular, aceite, lubricantes, grasas, llantas, repuestos originales tanto para las volquetas como para la maquinaria pesada</t>
  </si>
  <si>
    <t xml:space="preserve"> Para Gimnasios al aire libre construidos, reparados, mantenidos o instalados: Contratos de obra; contratos de suministro; contratos interadministrativos</t>
  </si>
  <si>
    <t>Para Gimnasios al aire libre construidos, reparados, mantenidos o instalados: contrato Interadministrativo o contrato de prestación de servicios  para poyar a la Secretaría de Infraestructura en el fortalecimiento de las obras de infraestructura vial. Recreodeportiva y social del Municipio</t>
  </si>
  <si>
    <t>Para canchas multifuncionales adecuadas, canchas construida y mantenidas: contrato de prestación de servicios de apoyo a la gestión para acompañamiento técnico en la supervisión y seguimiento de ejecución de obras;  visitas técnicas, elaboración de  informes financieros, seguimiento al plan de desarrollo, plan indicativo, plan de acción, informes de gestión, plan de calidad, conducción de maquinaria pesada y volquetas, correspondencia  interna y externa, gestión documental y tablas de retención</t>
  </si>
  <si>
    <t>Para Canchas Multifuncionales adecuadas, canchas construidas y mantenidas: Contrato Interadministrativo o contrato de prestación de servicios  para poyar a la Secretaría de Infraestructura en el fortalecimiento de las obras de infraestructura vial. Recreodeportiva y social del Municipio</t>
  </si>
  <si>
    <t>Para canchas multifuncionales adecuadas, canchas construida y mantenidas: Suministro de elementos y materiales de ferretería y construcción para atender diferentes necesidades y proyectos del municipio de Armenia</t>
  </si>
  <si>
    <r>
      <t>Para polideportivos mantenidos: Contrato de obra Construcción de cancha de futbol 9 y escenarios complementarios recreodeportivos en el Barrio El Place</t>
    </r>
    <r>
      <rPr>
        <b/>
        <sz val="10"/>
        <rFont val="Arial"/>
        <family val="2"/>
      </rPr>
      <t>;</t>
    </r>
    <r>
      <rPr>
        <sz val="10"/>
        <rFont val="Arial"/>
        <family val="2"/>
      </rPr>
      <t>interventoría  contractual, técnica, jurídica, administrativa, financiera, social y ambiental al contrato de obra “Construcción de cancha de futbol 9 y escenarios complementarios recreodeportivos en el Barrio El Placer”</t>
    </r>
  </si>
  <si>
    <t>Para polideportivos mantenidos: contrato Interadministrativo o contrato de prestación de servicios  para poyar a la Secretaría de Infraestructura en el fortalecimiento de las obras de infraestructura vial. Recreodeportiva y social del Municipio</t>
  </si>
  <si>
    <t xml:space="preserve"> Para salones comunales adecuados: Contrato de obra</t>
  </si>
  <si>
    <t>Para salones comunales construidos: Contrato de obra</t>
  </si>
  <si>
    <t>Para salones comunales adecuados, construidos: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</si>
  <si>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Para la construcción, reparación, mantenimiento y ampliación de la infraestuctura para la primera infancia: Contrato de obra</t>
  </si>
  <si>
    <t xml:space="preserve">Para gestión de proyectos de infraestructura publica :  Interventoría contractual, técnica, jurídica, administrativa, financiera, social y ambiental al contrato de obra para la ampliación, remodelación, y actualización física de la unidad intermedia del sur (Hospital del Sur) de la ESE RED SALUD Armenia </t>
  </si>
  <si>
    <t xml:space="preserve"> Transferencia de recursos a Empresas Públicas de Armenia, para subsidiar a los estratos socioeconómicos uno, dos y tres en lo servicios públicos domiciliarios en  acueducto, alcantarillado y aseo</t>
  </si>
  <si>
    <t>Convenio interadministrativo entre el municipio de Armenia y la empresa de energía del Quindío S.A. ESP empresa de servicios públicos -EDEQ S.A  ESP, para unir esfuerzos económicos para contratar el arrendamiento y puesta en funcionamiento del alumbrado navideño en el Municipio de Armenia</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</si>
</sst>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0_);_(&quot;$&quot;* \(#,##0\);_(&quot;$&quot;* &quot;-&quot;_);_(@_)"/>
    <numFmt numFmtId="179" formatCode="_(&quot;$&quot;* #,##0.00_);_(&quot;$&quot;* \(#,##0.00\);_(&quot;$&quot;* &quot;-&quot;??_);_(@_)"/>
    <numFmt numFmtId="180" formatCode="&quot;$&quot;\ #,##0"/>
  </numFmts>
  <fonts count="44">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2"/>
      <name val="Arial"/>
      <family val="2"/>
    </font>
    <font>
      <sz val="10"/>
      <color indexed="63"/>
      <name val="Calibri"/>
      <family val="2"/>
    </font>
    <font>
      <sz val="9"/>
      <name val="Helvetica"/>
      <family val="2"/>
    </font>
    <font>
      <sz val="12"/>
      <name val="Arial"/>
      <family val="2"/>
    </font>
    <font>
      <sz val="10"/>
      <color indexed="10"/>
      <name val="Arial"/>
      <family val="2"/>
    </font>
    <font>
      <u val="single"/>
      <sz val="10"/>
      <color indexed="12"/>
      <name val="Arial"/>
      <family val="2"/>
    </font>
    <font>
      <u val="single"/>
      <sz val="10"/>
      <color indexed="20"/>
      <name val="Arial"/>
      <family val="2"/>
    </font>
    <font>
      <sz val="10"/>
      <color indexed="8"/>
      <name val="Arial"/>
      <family val="2"/>
    </font>
    <font>
      <sz val="10"/>
      <color indexed="63"/>
      <name val="Arial"/>
      <family val="2"/>
    </font>
    <font>
      <sz val="10"/>
      <color indexed="8"/>
      <name val="Calibri"/>
      <family val="2"/>
    </font>
    <font>
      <b/>
      <sz val="12"/>
      <color indexed="8"/>
      <name val="Arial"/>
      <family val="2"/>
    </font>
    <font>
      <b/>
      <sz val="10"/>
      <color indexed="8"/>
      <name val="Arial"/>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sz val="10"/>
      <color rgb="FF000000"/>
      <name val="Arial"/>
      <family val="2"/>
    </font>
    <font>
      <sz val="10"/>
      <color rgb="FF212121"/>
      <name val="Arial"/>
      <family val="2"/>
    </font>
    <font>
      <sz val="10"/>
      <color rgb="FF000000"/>
      <name val="Calibri"/>
      <family val="2"/>
    </font>
    <font>
      <b/>
      <sz val="12"/>
      <color theme="1"/>
      <name val="Arial"/>
      <family val="2"/>
    </font>
    <font>
      <b/>
      <sz val="10"/>
      <color rgb="FF000000"/>
      <name val="Arial"/>
      <family val="2"/>
    </font>
    <font>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6" tint="0.5999900102615356"/>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rgb="FFD9E1F2"/>
        <bgColor indexed="64"/>
      </patternFill>
    </fill>
    <fill>
      <patternFill patternType="solid">
        <fgColor theme="0" tint="-0.24997000396251678"/>
        <bgColor indexed="64"/>
      </patternFill>
    </fill>
    <fill>
      <patternFill patternType="solid">
        <fgColor rgb="FF92D05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right style="thin"/>
      <top style="medium"/>
      <bottom/>
    </border>
    <border>
      <left style="thin"/>
      <right style="thin"/>
      <top>
        <color indexed="63"/>
      </top>
      <bottom>
        <color indexed="63"/>
      </bottom>
    </border>
    <border>
      <left style="thin"/>
      <right/>
      <top/>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top style="medium"/>
      <bottom/>
    </border>
    <border>
      <left style="medium"/>
      <right style="thin"/>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thin"/>
    </border>
    <border>
      <left style="medium"/>
      <right style="thin"/>
      <top style="thin"/>
      <bottom/>
    </border>
    <border>
      <left style="thin"/>
      <right style="medium"/>
      <top style="thin"/>
      <bottom/>
    </border>
    <border>
      <left style="thin"/>
      <right style="medium"/>
      <top>
        <color indexed="63"/>
      </top>
      <bottom>
        <color indexed="63"/>
      </bottom>
    </border>
    <border>
      <left style="thin"/>
      <right style="medium"/>
      <top>
        <color indexed="63"/>
      </top>
      <bottom style="thin"/>
    </border>
    <border>
      <left style="medium"/>
      <right style="thin"/>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color indexed="63"/>
      </bottom>
    </border>
    <border>
      <left style="medium"/>
      <right style="thin"/>
      <top style="thin"/>
      <bottom style="thin"/>
    </border>
    <border>
      <left style="thin"/>
      <right style="thin"/>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9" fontId="0" fillId="0" borderId="0" applyFill="0" applyBorder="0" applyAlignment="0" applyProtection="0"/>
    <xf numFmtId="178" fontId="0" fillId="0" borderId="0" applyFill="0" applyBorder="0" applyAlignment="0" applyProtection="0"/>
    <xf numFmtId="0" fontId="10" fillId="22" borderId="0" applyNumberFormat="0" applyBorder="0" applyAlignment="0" applyProtection="0"/>
    <xf numFmtId="0" fontId="36" fillId="0" borderId="0">
      <alignment/>
      <protection/>
    </xf>
    <xf numFmtId="0" fontId="0" fillId="0" borderId="0">
      <alignment/>
      <protection/>
    </xf>
    <xf numFmtId="0" fontId="36"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349">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20" fillId="0" borderId="0" xfId="0" applyFont="1" applyBorder="1" applyAlignment="1">
      <alignment vertical="center" wrapText="1"/>
    </xf>
    <xf numFmtId="0" fontId="0" fillId="0" borderId="0" xfId="0" applyFont="1" applyBorder="1" applyAlignment="1">
      <alignment horizontal="right" vertical="center" wrapText="1"/>
    </xf>
    <xf numFmtId="180" fontId="0" fillId="0" borderId="0" xfId="0" applyNumberFormat="1" applyFont="1" applyAlignment="1">
      <alignment horizontal="right" vertical="center" wrapText="1"/>
    </xf>
    <xf numFmtId="0" fontId="37" fillId="0" borderId="0" xfId="0" applyFont="1" applyBorder="1" applyAlignment="1">
      <alignment horizontal="center" vertical="center" wrapText="1"/>
    </xf>
    <xf numFmtId="0" fontId="21" fillId="0" borderId="12" xfId="0" applyFont="1" applyBorder="1" applyAlignment="1">
      <alignment vertical="center" wrapText="1"/>
    </xf>
    <xf numFmtId="179" fontId="0" fillId="0" borderId="11" xfId="51" applyFill="1" applyBorder="1" applyAlignment="1">
      <alignment horizontal="center" vertical="center" wrapText="1"/>
    </xf>
    <xf numFmtId="44" fontId="0" fillId="0" borderId="11" xfId="0" applyNumberFormat="1" applyFont="1" applyBorder="1" applyAlignment="1">
      <alignment vertical="center" wrapText="1"/>
    </xf>
    <xf numFmtId="0" fontId="19" fillId="0" borderId="0" xfId="0" applyFont="1" applyAlignment="1">
      <alignment horizontal="center" vertical="center" wrapText="1"/>
    </xf>
    <xf numFmtId="4" fontId="18" fillId="0" borderId="0" xfId="0" applyNumberFormat="1" applyFont="1" applyAlignment="1">
      <alignment horizontal="center" vertical="center" wrapText="1"/>
    </xf>
    <xf numFmtId="4" fontId="18" fillId="0" borderId="0" xfId="0" applyNumberFormat="1" applyFont="1" applyBorder="1" applyAlignment="1">
      <alignment horizontal="center" vertical="center" wrapText="1"/>
    </xf>
    <xf numFmtId="4" fontId="18" fillId="24" borderId="0" xfId="0" applyNumberFormat="1" applyFont="1" applyFill="1" applyBorder="1" applyAlignment="1">
      <alignment horizontal="center" vertical="center" wrapText="1"/>
    </xf>
    <xf numFmtId="4" fontId="21" fillId="0" borderId="0" xfId="0" applyNumberFormat="1" applyFont="1" applyAlignment="1">
      <alignment horizontal="center" vertical="center" wrapText="1"/>
    </xf>
    <xf numFmtId="4" fontId="18" fillId="0" borderId="0" xfId="0" applyNumberFormat="1" applyFont="1" applyAlignment="1">
      <alignment vertical="center"/>
    </xf>
    <xf numFmtId="44" fontId="0" fillId="0" borderId="0" xfId="0" applyNumberFormat="1" applyFont="1" applyAlignment="1">
      <alignment vertical="center"/>
    </xf>
    <xf numFmtId="4" fontId="0" fillId="0" borderId="0" xfId="0" applyNumberFormat="1" applyFont="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4" fontId="18" fillId="0" borderId="0" xfId="0" applyNumberFormat="1" applyFont="1" applyAlignment="1">
      <alignment horizontal="center" vertical="center"/>
    </xf>
    <xf numFmtId="0" fontId="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43" fontId="0" fillId="0" borderId="13" xfId="0" applyNumberFormat="1" applyFont="1" applyFill="1" applyBorder="1" applyAlignment="1">
      <alignment horizontal="right" vertical="center" wrapText="1"/>
    </xf>
    <xf numFmtId="0" fontId="0" fillId="0" borderId="13" xfId="0" applyFont="1" applyBorder="1" applyAlignment="1">
      <alignment horizontal="left" vertical="center" wrapText="1"/>
    </xf>
    <xf numFmtId="43" fontId="38" fillId="0" borderId="13" xfId="52" applyNumberFormat="1" applyFont="1" applyFill="1" applyBorder="1" applyAlignment="1">
      <alignment horizontal="right" vertical="center" wrapText="1"/>
    </xf>
    <xf numFmtId="43" fontId="0" fillId="0" borderId="13" xfId="52" applyNumberFormat="1" applyFont="1" applyFill="1" applyBorder="1" applyAlignment="1">
      <alignment horizontal="right" vertical="center" wrapText="1"/>
    </xf>
    <xf numFmtId="0" fontId="39" fillId="0" borderId="13" xfId="0" applyFont="1" applyBorder="1" applyAlignment="1">
      <alignment horizontal="left" vertical="center" wrapText="1"/>
    </xf>
    <xf numFmtId="0" fontId="38" fillId="0" borderId="13" xfId="0" applyFont="1" applyFill="1" applyBorder="1" applyAlignment="1">
      <alignment horizontal="justify" vertical="center" wrapText="1"/>
    </xf>
    <xf numFmtId="3" fontId="40" fillId="0" borderId="13" xfId="0" applyNumberFormat="1" applyFont="1" applyFill="1" applyBorder="1" applyAlignment="1">
      <alignment horizontal="center" vertical="center" wrapText="1"/>
    </xf>
    <xf numFmtId="0" fontId="18" fillId="0" borderId="0" xfId="0" applyFont="1" applyBorder="1" applyAlignment="1">
      <alignment horizontal="left" vertical="center" wrapText="1"/>
    </xf>
    <xf numFmtId="0" fontId="21" fillId="0" borderId="0" xfId="0" applyFont="1" applyBorder="1" applyAlignment="1">
      <alignment horizontal="left" vertical="center" wrapText="1"/>
    </xf>
    <xf numFmtId="0" fontId="25" fillId="0" borderId="14" xfId="0" applyFont="1" applyBorder="1" applyAlignment="1">
      <alignment vertical="center" wrapText="1"/>
    </xf>
    <xf numFmtId="0" fontId="25" fillId="0" borderId="15" xfId="0" applyFont="1" applyBorder="1" applyAlignment="1">
      <alignment vertical="center" wrapText="1"/>
    </xf>
    <xf numFmtId="0" fontId="25" fillId="0" borderId="16" xfId="0" applyFont="1" applyBorder="1" applyAlignment="1">
      <alignment vertical="center" wrapText="1"/>
    </xf>
    <xf numFmtId="0" fontId="25" fillId="25" borderId="17" xfId="0" applyFont="1" applyFill="1" applyBorder="1" applyAlignment="1">
      <alignment horizontal="center" vertical="center" wrapText="1"/>
    </xf>
    <xf numFmtId="0" fontId="25" fillId="25" borderId="18" xfId="0" applyFont="1" applyFill="1" applyBorder="1" applyAlignment="1">
      <alignment horizontal="center" vertical="center" wrapText="1"/>
    </xf>
    <xf numFmtId="0" fontId="25" fillId="25" borderId="19" xfId="0" applyFont="1" applyFill="1" applyBorder="1" applyAlignment="1">
      <alignment horizontal="center" vertical="center" wrapText="1"/>
    </xf>
    <xf numFmtId="0" fontId="22" fillId="25" borderId="18" xfId="0" applyFont="1" applyFill="1" applyBorder="1" applyAlignment="1">
      <alignment horizontal="center" vertical="center" wrapText="1"/>
    </xf>
    <xf numFmtId="180" fontId="22" fillId="25" borderId="18" xfId="0" applyNumberFormat="1" applyFont="1" applyFill="1" applyBorder="1" applyAlignment="1">
      <alignment horizontal="right" vertical="center" wrapText="1"/>
    </xf>
    <xf numFmtId="0" fontId="22" fillId="25" borderId="19" xfId="0" applyFont="1" applyFill="1" applyBorder="1" applyAlignment="1">
      <alignment horizontal="center" vertical="center" wrapText="1"/>
    </xf>
    <xf numFmtId="0" fontId="25" fillId="25" borderId="0" xfId="0" applyFont="1" applyFill="1" applyAlignment="1">
      <alignment horizontal="center" vertical="center" wrapText="1"/>
    </xf>
    <xf numFmtId="0" fontId="22" fillId="25" borderId="0" xfId="0" applyFont="1" applyFill="1" applyAlignment="1">
      <alignment horizontal="center" vertical="center" wrapText="1"/>
    </xf>
    <xf numFmtId="0" fontId="22" fillId="25" borderId="11" xfId="0" applyFont="1" applyFill="1" applyBorder="1" applyAlignment="1">
      <alignment horizontal="center" vertical="center" wrapText="1"/>
    </xf>
    <xf numFmtId="180" fontId="25" fillId="25" borderId="0" xfId="0" applyNumberFormat="1" applyFont="1" applyFill="1" applyAlignment="1">
      <alignment horizontal="right"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26" borderId="22" xfId="0" applyFont="1" applyFill="1" applyBorder="1" applyAlignment="1">
      <alignment horizontal="center" vertical="center" wrapText="1"/>
    </xf>
    <xf numFmtId="0" fontId="22" fillId="26" borderId="23" xfId="0" applyFont="1" applyFill="1" applyBorder="1" applyAlignment="1">
      <alignment horizontal="center" vertical="center" wrapText="1"/>
    </xf>
    <xf numFmtId="0" fontId="22" fillId="26" borderId="24" xfId="0" applyFont="1" applyFill="1" applyBorder="1" applyAlignment="1">
      <alignment horizontal="center" vertical="center" wrapText="1"/>
    </xf>
    <xf numFmtId="0" fontId="22" fillId="26" borderId="19" xfId="0" applyFont="1" applyFill="1" applyBorder="1" applyAlignment="1">
      <alignment horizontal="center" vertical="center" wrapText="1"/>
    </xf>
    <xf numFmtId="0" fontId="41" fillId="25" borderId="25" xfId="0" applyFont="1" applyFill="1" applyBorder="1" applyAlignment="1">
      <alignment horizontal="center" vertical="center" wrapText="1"/>
    </xf>
    <xf numFmtId="0" fontId="41" fillId="25" borderId="26" xfId="0" applyFont="1" applyFill="1" applyBorder="1" applyAlignment="1">
      <alignment horizontal="center" vertical="center" wrapText="1"/>
    </xf>
    <xf numFmtId="0" fontId="25" fillId="0" borderId="10" xfId="0" applyFont="1" applyBorder="1" applyAlignment="1">
      <alignment vertical="center" wrapText="1"/>
    </xf>
    <xf numFmtId="0" fontId="25" fillId="0" borderId="0" xfId="0" applyFont="1" applyAlignment="1">
      <alignment vertical="center" wrapText="1"/>
    </xf>
    <xf numFmtId="0" fontId="25" fillId="0" borderId="11" xfId="0" applyFont="1" applyBorder="1" applyAlignment="1">
      <alignment vertical="center" wrapText="1"/>
    </xf>
    <xf numFmtId="0" fontId="0" fillId="0" borderId="13" xfId="0" applyFont="1" applyFill="1" applyBorder="1" applyAlignment="1">
      <alignment vertical="center" wrapText="1"/>
    </xf>
    <xf numFmtId="0" fontId="38" fillId="24" borderId="13" xfId="0" applyFont="1" applyFill="1" applyBorder="1" applyAlignment="1" applyProtection="1">
      <alignment horizontal="left" vertical="center" wrapText="1"/>
      <protection locked="0"/>
    </xf>
    <xf numFmtId="0" fontId="38" fillId="24" borderId="27" xfId="0" applyFont="1" applyFill="1" applyBorder="1" applyAlignment="1" applyProtection="1">
      <alignment horizontal="left" vertical="center" wrapText="1"/>
      <protection locked="0"/>
    </xf>
    <xf numFmtId="0" fontId="0" fillId="24" borderId="13" xfId="0" applyFill="1" applyBorder="1" applyAlignment="1">
      <alignment horizontal="left" vertical="center" wrapText="1"/>
    </xf>
    <xf numFmtId="0" fontId="0" fillId="24" borderId="13" xfId="0" applyFill="1" applyBorder="1" applyAlignment="1">
      <alignment horizontal="center" vertical="center" wrapText="1"/>
    </xf>
    <xf numFmtId="0" fontId="0" fillId="0" borderId="13" xfId="0" applyFill="1" applyBorder="1" applyAlignment="1">
      <alignment horizontal="center" vertical="center" wrapText="1"/>
    </xf>
    <xf numFmtId="4" fontId="18" fillId="0" borderId="0" xfId="0" applyNumberFormat="1" applyFont="1" applyFill="1" applyAlignment="1">
      <alignment horizontal="center" vertical="center" wrapText="1"/>
    </xf>
    <xf numFmtId="0" fontId="18" fillId="0" borderId="0" xfId="0" applyFont="1" applyFill="1" applyAlignment="1">
      <alignment vertical="center"/>
    </xf>
    <xf numFmtId="0" fontId="38" fillId="24" borderId="28" xfId="0" applyFont="1" applyFill="1" applyBorder="1" applyAlignment="1">
      <alignment horizontal="center" vertical="center" wrapText="1"/>
    </xf>
    <xf numFmtId="0" fontId="0" fillId="24" borderId="13" xfId="0" applyFill="1" applyBorder="1" applyAlignment="1">
      <alignment vertical="center" wrapText="1"/>
    </xf>
    <xf numFmtId="0" fontId="38" fillId="24" borderId="13" xfId="0" applyFont="1" applyFill="1" applyBorder="1" applyAlignment="1">
      <alignment horizontal="center" vertical="center" wrapText="1"/>
    </xf>
    <xf numFmtId="0" fontId="38" fillId="24" borderId="13" xfId="0" applyFont="1" applyFill="1" applyBorder="1" applyAlignment="1">
      <alignment vertical="center" wrapText="1"/>
    </xf>
    <xf numFmtId="0" fontId="38" fillId="24" borderId="13" xfId="0" applyFont="1" applyFill="1" applyBorder="1" applyAlignment="1" applyProtection="1">
      <alignment vertical="center" wrapText="1"/>
      <protection locked="0"/>
    </xf>
    <xf numFmtId="0" fontId="0" fillId="24" borderId="13" xfId="0" applyFill="1" applyBorder="1" applyAlignment="1">
      <alignment horizontal="center" vertical="center"/>
    </xf>
    <xf numFmtId="4" fontId="18" fillId="24" borderId="0" xfId="0" applyNumberFormat="1" applyFont="1" applyFill="1" applyAlignment="1">
      <alignment horizontal="center" vertical="center" wrapText="1"/>
    </xf>
    <xf numFmtId="0" fontId="18" fillId="24" borderId="0" xfId="0" applyFont="1" applyFill="1" applyAlignment="1">
      <alignment vertical="center"/>
    </xf>
    <xf numFmtId="0" fontId="0" fillId="0" borderId="13" xfId="0" applyBorder="1" applyAlignment="1">
      <alignment horizontal="left" vertical="center" wrapText="1"/>
    </xf>
    <xf numFmtId="0" fontId="0" fillId="0" borderId="29" xfId="0" applyBorder="1" applyAlignment="1">
      <alignment horizontal="left" vertical="center" wrapText="1"/>
    </xf>
    <xf numFmtId="0" fontId="0" fillId="0" borderId="13" xfId="0" applyFill="1" applyBorder="1" applyAlignment="1">
      <alignment horizontal="left" vertical="center" wrapText="1"/>
    </xf>
    <xf numFmtId="0" fontId="0" fillId="0" borderId="28" xfId="0" applyFont="1" applyFill="1" applyBorder="1" applyAlignment="1">
      <alignment horizontal="center" vertical="center" wrapText="1"/>
    </xf>
    <xf numFmtId="0" fontId="38" fillId="27" borderId="13" xfId="0" applyFont="1" applyFill="1" applyBorder="1" applyAlignment="1">
      <alignment vertical="center" wrapText="1"/>
    </xf>
    <xf numFmtId="0" fontId="0" fillId="0" borderId="29" xfId="0" applyFont="1" applyFill="1" applyBorder="1" applyAlignment="1">
      <alignment horizontal="left" vertical="center" wrapText="1"/>
    </xf>
    <xf numFmtId="0" fontId="0" fillId="0" borderId="29" xfId="0" applyFont="1" applyFill="1" applyBorder="1" applyAlignment="1">
      <alignment horizontal="center" vertical="center" wrapText="1"/>
    </xf>
    <xf numFmtId="0" fontId="0" fillId="24" borderId="28" xfId="0" applyFill="1" applyBorder="1" applyAlignment="1">
      <alignment horizontal="left" vertical="center" wrapText="1"/>
    </xf>
    <xf numFmtId="0" fontId="0" fillId="0" borderId="28" xfId="0" applyBorder="1" applyAlignment="1">
      <alignment horizontal="left" vertical="center" wrapText="1"/>
    </xf>
    <xf numFmtId="0" fontId="0" fillId="0" borderId="29" xfId="0" applyFont="1" applyBorder="1" applyAlignment="1">
      <alignment horizontal="left" vertical="center" wrapText="1"/>
    </xf>
    <xf numFmtId="0" fontId="0" fillId="0" borderId="25" xfId="0" applyFont="1" applyBorder="1" applyAlignment="1">
      <alignment horizontal="left" vertical="center" wrapText="1"/>
    </xf>
    <xf numFmtId="0" fontId="0" fillId="0" borderId="28" xfId="0" applyFill="1" applyBorder="1" applyAlignment="1">
      <alignment horizontal="left" vertical="center" wrapText="1"/>
    </xf>
    <xf numFmtId="43" fontId="0" fillId="24" borderId="13" xfId="0" applyNumberFormat="1" applyFill="1" applyBorder="1" applyAlignment="1">
      <alignment horizontal="right" vertical="center" wrapText="1"/>
    </xf>
    <xf numFmtId="43" fontId="0" fillId="0" borderId="29" xfId="0" applyNumberFormat="1" applyFont="1" applyFill="1" applyBorder="1" applyAlignment="1">
      <alignment horizontal="right" vertical="center" wrapText="1"/>
    </xf>
    <xf numFmtId="43" fontId="0" fillId="0" borderId="28" xfId="0" applyNumberFormat="1" applyFont="1" applyFill="1" applyBorder="1" applyAlignment="1">
      <alignment horizontal="right" vertical="center" wrapText="1"/>
    </xf>
    <xf numFmtId="43" fontId="0" fillId="0" borderId="13" xfId="0" applyNumberFormat="1" applyFill="1" applyBorder="1" applyAlignment="1">
      <alignment horizontal="right" vertical="center" wrapText="1"/>
    </xf>
    <xf numFmtId="43" fontId="0" fillId="24" borderId="28" xfId="0" applyNumberFormat="1" applyFill="1" applyBorder="1" applyAlignment="1">
      <alignment horizontal="right" vertical="center" wrapText="1"/>
    </xf>
    <xf numFmtId="0" fontId="0" fillId="0" borderId="28" xfId="0" applyBorder="1" applyAlignment="1">
      <alignment horizontal="center" vertical="center" wrapText="1"/>
    </xf>
    <xf numFmtId="0" fontId="0" fillId="0" borderId="25" xfId="0" applyBorder="1" applyAlignment="1">
      <alignment horizontal="left" vertical="center" wrapText="1"/>
    </xf>
    <xf numFmtId="0" fontId="0" fillId="0" borderId="25" xfId="0" applyFont="1" applyFill="1" applyBorder="1" applyAlignment="1">
      <alignment horizontal="center" vertical="center" wrapText="1"/>
    </xf>
    <xf numFmtId="0" fontId="0" fillId="24" borderId="28" xfId="0" applyFill="1" applyBorder="1" applyAlignment="1">
      <alignment horizontal="center" vertical="center" wrapText="1"/>
    </xf>
    <xf numFmtId="0" fontId="38" fillId="24" borderId="28" xfId="0" applyFont="1" applyFill="1" applyBorder="1" applyAlignment="1">
      <alignment vertical="center" wrapText="1"/>
    </xf>
    <xf numFmtId="0" fontId="0" fillId="0" borderId="25" xfId="0" applyBorder="1" applyAlignment="1">
      <alignment vertical="center" wrapText="1"/>
    </xf>
    <xf numFmtId="0" fontId="0" fillId="0" borderId="27" xfId="0" applyBorder="1" applyAlignment="1">
      <alignment horizontal="left" vertical="center" wrapText="1"/>
    </xf>
    <xf numFmtId="0" fontId="0" fillId="0" borderId="28" xfId="0" applyFill="1" applyBorder="1" applyAlignment="1">
      <alignment horizontal="center" vertical="center" wrapText="1"/>
    </xf>
    <xf numFmtId="43" fontId="0" fillId="0" borderId="28" xfId="0" applyNumberFormat="1" applyFill="1" applyBorder="1" applyAlignment="1">
      <alignment horizontal="right" vertical="center" wrapText="1"/>
    </xf>
    <xf numFmtId="0" fontId="0" fillId="0" borderId="13" xfId="0" applyBorder="1" applyAlignment="1">
      <alignment vertical="center" wrapText="1"/>
    </xf>
    <xf numFmtId="0" fontId="0" fillId="0" borderId="28" xfId="0" applyNumberFormat="1" applyFill="1" applyBorder="1" applyAlignment="1">
      <alignment horizontal="left" vertical="center" wrapText="1"/>
    </xf>
    <xf numFmtId="0" fontId="0" fillId="24" borderId="29" xfId="0" applyFill="1" applyBorder="1" applyAlignment="1">
      <alignment horizontal="left" vertical="center" wrapText="1"/>
    </xf>
    <xf numFmtId="0" fontId="38" fillId="0" borderId="29" xfId="0" applyFont="1" applyBorder="1" applyAlignment="1" applyProtection="1">
      <alignment horizontal="center" vertical="center" wrapText="1"/>
      <protection locked="0"/>
    </xf>
    <xf numFmtId="3" fontId="38" fillId="0" borderId="13" xfId="0" applyNumberFormat="1" applyFont="1" applyBorder="1" applyAlignment="1">
      <alignment horizontal="center" vertical="center" wrapText="1"/>
    </xf>
    <xf numFmtId="0" fontId="38" fillId="0" borderId="13" xfId="0" applyFont="1" applyBorder="1" applyAlignment="1">
      <alignment horizontal="center" vertical="center" wrapText="1"/>
    </xf>
    <xf numFmtId="0" fontId="38" fillId="0" borderId="13" xfId="0" applyFont="1" applyBorder="1" applyAlignment="1">
      <alignment vertical="center" wrapText="1"/>
    </xf>
    <xf numFmtId="0" fontId="38" fillId="0" borderId="13" xfId="0" applyFont="1" applyBorder="1" applyAlignment="1">
      <alignment horizontal="justify" vertical="center" wrapText="1"/>
    </xf>
    <xf numFmtId="0" fontId="38" fillId="0" borderId="29" xfId="0" applyFont="1" applyBorder="1" applyAlignment="1">
      <alignment horizontal="center" vertical="center" wrapText="1"/>
    </xf>
    <xf numFmtId="0" fontId="38" fillId="0" borderId="13" xfId="0" applyFont="1" applyBorder="1" applyAlignment="1">
      <alignment horizontal="left" vertical="center" wrapText="1"/>
    </xf>
    <xf numFmtId="0" fontId="38" fillId="0" borderId="13" xfId="0" applyFont="1" applyFill="1" applyBorder="1" applyAlignment="1">
      <alignment horizontal="center" vertical="center" wrapText="1"/>
    </xf>
    <xf numFmtId="0" fontId="38" fillId="0" borderId="13" xfId="0" applyFont="1" applyFill="1" applyBorder="1" applyAlignment="1">
      <alignment vertical="center" wrapText="1"/>
    </xf>
    <xf numFmtId="0" fontId="38" fillId="27" borderId="13" xfId="0" applyFont="1" applyFill="1" applyBorder="1" applyAlignment="1">
      <alignment horizontal="left" vertical="center" wrapText="1"/>
    </xf>
    <xf numFmtId="0" fontId="0" fillId="0" borderId="29"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Font="1" applyBorder="1" applyAlignment="1">
      <alignment horizontal="left" vertical="center" wrapText="1"/>
    </xf>
    <xf numFmtId="0" fontId="0" fillId="0" borderId="28" xfId="0" applyBorder="1" applyAlignment="1">
      <alignment horizontal="left" vertical="center" wrapText="1"/>
    </xf>
    <xf numFmtId="0" fontId="38" fillId="0" borderId="29" xfId="0" applyFont="1" applyBorder="1" applyAlignment="1" applyProtection="1">
      <alignment horizontal="left" vertical="center" wrapText="1"/>
      <protection locked="0"/>
    </xf>
    <xf numFmtId="0" fontId="0" fillId="0" borderId="25" xfId="0" applyBorder="1" applyAlignment="1">
      <alignment horizontal="left" vertical="center" wrapText="1"/>
    </xf>
    <xf numFmtId="0" fontId="0" fillId="0" borderId="25" xfId="0" applyBorder="1" applyAlignment="1">
      <alignment horizontal="center" vertical="center" wrapText="1"/>
    </xf>
    <xf numFmtId="0" fontId="0" fillId="0" borderId="13" xfId="0" applyFont="1" applyBorder="1" applyAlignment="1">
      <alignment horizontal="left"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38" fillId="0" borderId="29"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9" xfId="0" applyFont="1" applyBorder="1" applyAlignment="1">
      <alignment horizontal="left" vertical="center" wrapText="1"/>
    </xf>
    <xf numFmtId="0" fontId="38" fillId="0" borderId="25" xfId="0" applyFont="1" applyBorder="1" applyAlignment="1">
      <alignment horizontal="left" vertical="center" wrapText="1"/>
    </xf>
    <xf numFmtId="0" fontId="38" fillId="0" borderId="28" xfId="0" applyFont="1" applyBorder="1" applyAlignment="1">
      <alignment horizontal="left" vertical="center" wrapText="1"/>
    </xf>
    <xf numFmtId="0" fontId="38" fillId="0" borderId="29" xfId="0" applyFont="1" applyBorder="1" applyAlignment="1" applyProtection="1">
      <alignment horizontal="center" vertical="center" wrapText="1"/>
      <protection locked="0"/>
    </xf>
    <xf numFmtId="0" fontId="38" fillId="0" borderId="25" xfId="0" applyFont="1" applyBorder="1" applyAlignment="1" applyProtection="1">
      <alignment horizontal="center" vertical="center" wrapText="1"/>
      <protection locked="0"/>
    </xf>
    <xf numFmtId="0" fontId="38" fillId="0" borderId="28" xfId="0" applyFont="1" applyBorder="1" applyAlignment="1" applyProtection="1">
      <alignment horizontal="center" vertical="center" wrapText="1"/>
      <protection locked="0"/>
    </xf>
    <xf numFmtId="0" fontId="24" fillId="0" borderId="29" xfId="0" applyFont="1" applyBorder="1" applyAlignment="1">
      <alignment horizontal="left" vertical="center" wrapText="1"/>
    </xf>
    <xf numFmtId="0" fontId="24" fillId="0" borderId="25" xfId="0" applyFont="1" applyBorder="1" applyAlignment="1">
      <alignment horizontal="left" vertical="center" wrapText="1"/>
    </xf>
    <xf numFmtId="43" fontId="0" fillId="0" borderId="29" xfId="0" applyNumberFormat="1" applyFont="1" applyFill="1" applyBorder="1" applyAlignment="1">
      <alignment horizontal="right" vertical="center" wrapText="1"/>
    </xf>
    <xf numFmtId="43" fontId="0" fillId="0" borderId="25" xfId="0" applyNumberFormat="1" applyFont="1" applyFill="1" applyBorder="1" applyAlignment="1">
      <alignment horizontal="right" vertical="center" wrapText="1"/>
    </xf>
    <xf numFmtId="43" fontId="0" fillId="0" borderId="28" xfId="0" applyNumberFormat="1" applyFont="1" applyFill="1" applyBorder="1" applyAlignment="1">
      <alignment horizontal="right" vertical="center" wrapText="1"/>
    </xf>
    <xf numFmtId="0" fontId="0" fillId="0" borderId="29"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left" vertical="center" wrapText="1"/>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8" xfId="0" applyFont="1" applyBorder="1" applyAlignment="1">
      <alignment horizontal="left" vertical="center" wrapText="1"/>
    </xf>
    <xf numFmtId="3" fontId="38" fillId="0" borderId="29" xfId="0" applyNumberFormat="1" applyFont="1" applyBorder="1" applyAlignment="1">
      <alignment horizontal="center" vertical="center" wrapText="1"/>
    </xf>
    <xf numFmtId="3" fontId="38" fillId="0" borderId="25" xfId="0" applyNumberFormat="1" applyFont="1" applyBorder="1" applyAlignment="1">
      <alignment horizontal="center" vertical="center" wrapText="1"/>
    </xf>
    <xf numFmtId="3" fontId="38" fillId="0" borderId="28" xfId="0" applyNumberFormat="1" applyFont="1" applyBorder="1" applyAlignment="1">
      <alignment horizontal="center" vertical="center" wrapText="1"/>
    </xf>
    <xf numFmtId="0" fontId="0" fillId="0" borderId="29" xfId="0" applyFill="1" applyBorder="1" applyAlignment="1">
      <alignment horizontal="left" vertical="center" wrapText="1"/>
    </xf>
    <xf numFmtId="0" fontId="0" fillId="0" borderId="13" xfId="0" applyFont="1" applyBorder="1" applyAlignment="1" applyProtection="1">
      <alignment horizontal="left" vertical="center" wrapText="1"/>
      <protection locked="0"/>
    </xf>
    <xf numFmtId="0" fontId="0" fillId="0" borderId="29" xfId="0" applyFont="1" applyBorder="1" applyAlignment="1">
      <alignment vertical="center" wrapText="1"/>
    </xf>
    <xf numFmtId="0" fontId="0" fillId="0" borderId="25" xfId="0" applyFont="1" applyBorder="1" applyAlignment="1">
      <alignment vertical="center" wrapText="1"/>
    </xf>
    <xf numFmtId="0" fontId="0" fillId="0" borderId="28" xfId="0" applyFont="1" applyBorder="1" applyAlignment="1">
      <alignment vertical="center" wrapText="1"/>
    </xf>
    <xf numFmtId="0" fontId="38" fillId="0" borderId="13" xfId="0" applyFont="1" applyBorder="1" applyAlignment="1">
      <alignment horizontal="center" vertical="center" wrapText="1"/>
    </xf>
    <xf numFmtId="0" fontId="38" fillId="0" borderId="29" xfId="0" applyFont="1" applyBorder="1" applyAlignment="1">
      <alignment horizontal="justify" vertical="center" wrapText="1"/>
    </xf>
    <xf numFmtId="0" fontId="38" fillId="0" borderId="25" xfId="0" applyFont="1" applyBorder="1" applyAlignment="1">
      <alignment horizontal="justify" vertical="center" wrapText="1"/>
    </xf>
    <xf numFmtId="0" fontId="0" fillId="0" borderId="28" xfId="0" applyFont="1" applyBorder="1" applyAlignment="1">
      <alignment horizontal="justify" vertical="center" wrapText="1"/>
    </xf>
    <xf numFmtId="0" fontId="38" fillId="0" borderId="13" xfId="0" applyFont="1" applyBorder="1" applyAlignment="1">
      <alignment horizontal="left" vertical="center" wrapText="1"/>
    </xf>
    <xf numFmtId="0" fontId="38" fillId="0" borderId="13" xfId="0" applyFont="1" applyBorder="1" applyAlignment="1">
      <alignment vertical="center" wrapText="1"/>
    </xf>
    <xf numFmtId="0" fontId="0" fillId="0" borderId="13" xfId="0" applyFont="1" applyBorder="1" applyAlignment="1">
      <alignment vertical="center" wrapText="1"/>
    </xf>
    <xf numFmtId="0" fontId="38" fillId="0" borderId="13" xfId="0" applyFont="1" applyBorder="1" applyAlignment="1" applyProtection="1">
      <alignment horizontal="center" vertical="center" wrapText="1"/>
      <protection locked="0"/>
    </xf>
    <xf numFmtId="0" fontId="38" fillId="0" borderId="29" xfId="0" applyFont="1" applyBorder="1" applyAlignment="1">
      <alignment vertical="center" wrapText="1"/>
    </xf>
    <xf numFmtId="0" fontId="38" fillId="0" borderId="25" xfId="0" applyFont="1" applyBorder="1" applyAlignment="1">
      <alignment vertical="center" wrapText="1"/>
    </xf>
    <xf numFmtId="0" fontId="38" fillId="27"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3" fillId="0" borderId="29"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28" xfId="0" applyFont="1" applyBorder="1" applyAlignment="1">
      <alignment horizontal="center" vertical="center" wrapText="1"/>
    </xf>
    <xf numFmtId="0" fontId="0" fillId="24" borderId="29" xfId="0" applyFill="1" applyBorder="1" applyAlignment="1">
      <alignment horizontal="left" vertical="center" wrapText="1"/>
    </xf>
    <xf numFmtId="9" fontId="38" fillId="0" borderId="13" xfId="0" applyNumberFormat="1" applyFont="1" applyBorder="1" applyAlignment="1">
      <alignment horizontal="center" vertical="center" wrapText="1"/>
    </xf>
    <xf numFmtId="0" fontId="22" fillId="0" borderId="30"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1" xfId="0" applyFont="1" applyBorder="1" applyAlignment="1">
      <alignment horizontal="center" vertical="center" wrapText="1"/>
    </xf>
    <xf numFmtId="0" fontId="22" fillId="25" borderId="30" xfId="0" applyFont="1" applyFill="1" applyBorder="1" applyAlignment="1">
      <alignment horizontal="center" vertical="center" wrapText="1"/>
    </xf>
    <xf numFmtId="0" fontId="22" fillId="25" borderId="20" xfId="0" applyFont="1" applyFill="1" applyBorder="1" applyAlignment="1">
      <alignment horizontal="center" vertical="center" wrapText="1"/>
    </xf>
    <xf numFmtId="0" fontId="22" fillId="25" borderId="31"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3" xfId="0" applyFont="1" applyBorder="1" applyAlignment="1">
      <alignment horizontal="center" vertical="center" wrapText="1"/>
    </xf>
    <xf numFmtId="0" fontId="18" fillId="28" borderId="13" xfId="0" applyFont="1" applyFill="1" applyBorder="1" applyAlignment="1">
      <alignment horizontal="right" vertical="center" wrapText="1"/>
    </xf>
    <xf numFmtId="0" fontId="18" fillId="0" borderId="0" xfId="0" applyFont="1" applyBorder="1" applyAlignment="1">
      <alignment horizontal="left" vertical="center" wrapText="1"/>
    </xf>
    <xf numFmtId="44" fontId="18" fillId="28" borderId="13" xfId="0" applyNumberFormat="1" applyFont="1" applyFill="1" applyBorder="1" applyAlignment="1">
      <alignment horizontal="right"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21" fillId="0" borderId="0" xfId="0" applyFont="1" applyBorder="1" applyAlignment="1">
      <alignment horizontal="left" vertical="center" wrapText="1"/>
    </xf>
    <xf numFmtId="0" fontId="21"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0" xfId="0" applyFont="1" applyBorder="1" applyAlignment="1">
      <alignment horizontal="left" vertical="center" wrapText="1"/>
    </xf>
    <xf numFmtId="0" fontId="0" fillId="0" borderId="0" xfId="0" applyAlignment="1">
      <alignment horizontal="left" vertical="center" wrapText="1"/>
    </xf>
    <xf numFmtId="0" fontId="0" fillId="28" borderId="13"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3" xfId="0" applyFont="1" applyBorder="1" applyAlignment="1">
      <alignment horizontal="center" vertical="center" wrapText="1"/>
    </xf>
    <xf numFmtId="0" fontId="41" fillId="25" borderId="23" xfId="0" applyFont="1" applyFill="1" applyBorder="1" applyAlignment="1">
      <alignment horizontal="center" vertical="center" wrapText="1"/>
    </xf>
    <xf numFmtId="0" fontId="41" fillId="25" borderId="34" xfId="0" applyFont="1" applyFill="1" applyBorder="1" applyAlignment="1">
      <alignment horizontal="center" vertical="center" wrapText="1"/>
    </xf>
    <xf numFmtId="0" fontId="41" fillId="25" borderId="25" xfId="0" applyFont="1" applyFill="1" applyBorder="1" applyAlignment="1">
      <alignment horizontal="center" vertical="center" wrapText="1"/>
    </xf>
    <xf numFmtId="0" fontId="41" fillId="25" borderId="30" xfId="0" applyFont="1" applyFill="1" applyBorder="1" applyAlignment="1">
      <alignment horizontal="center" vertical="center"/>
    </xf>
    <xf numFmtId="0" fontId="41" fillId="25" borderId="20" xfId="0" applyFont="1" applyFill="1" applyBorder="1" applyAlignment="1">
      <alignment horizontal="center" vertical="center"/>
    </xf>
    <xf numFmtId="0" fontId="41" fillId="25" borderId="31" xfId="0" applyFont="1" applyFill="1" applyBorder="1" applyAlignment="1">
      <alignment horizontal="center" vertical="center"/>
    </xf>
    <xf numFmtId="0" fontId="22" fillId="25" borderId="30" xfId="0" applyFont="1" applyFill="1" applyBorder="1" applyAlignment="1">
      <alignment horizontal="left" vertical="center" wrapText="1"/>
    </xf>
    <xf numFmtId="0" fontId="22" fillId="25" borderId="20" xfId="0" applyFont="1" applyFill="1" applyBorder="1" applyAlignment="1">
      <alignment horizontal="left" vertical="center" wrapText="1"/>
    </xf>
    <xf numFmtId="0" fontId="22" fillId="25" borderId="31" xfId="0" applyFont="1" applyFill="1" applyBorder="1" applyAlignment="1">
      <alignment horizontal="left" vertical="center" wrapText="1"/>
    </xf>
    <xf numFmtId="0" fontId="25" fillId="25" borderId="10" xfId="0" applyFont="1" applyFill="1" applyBorder="1" applyAlignment="1">
      <alignment horizontal="center" vertical="center" wrapText="1"/>
    </xf>
    <xf numFmtId="0" fontId="25" fillId="25" borderId="0" xfId="0" applyFont="1" applyFill="1" applyAlignment="1">
      <alignment horizontal="center" vertical="center" wrapText="1"/>
    </xf>
    <xf numFmtId="0" fontId="41" fillId="25" borderId="22" xfId="0" applyFont="1" applyFill="1" applyBorder="1" applyAlignment="1">
      <alignment horizontal="center" vertical="center" wrapText="1"/>
    </xf>
    <xf numFmtId="0" fontId="41" fillId="25" borderId="24" xfId="0" applyFont="1" applyFill="1" applyBorder="1" applyAlignment="1">
      <alignment horizontal="center" vertical="center" wrapText="1"/>
    </xf>
    <xf numFmtId="0" fontId="0" fillId="0" borderId="13" xfId="0" applyFill="1" applyBorder="1" applyAlignment="1">
      <alignment horizontal="left" vertical="center" wrapText="1"/>
    </xf>
    <xf numFmtId="0" fontId="38" fillId="0" borderId="13" xfId="0" applyFont="1" applyFill="1" applyBorder="1" applyAlignment="1">
      <alignment horizontal="center" vertical="center" wrapText="1"/>
    </xf>
    <xf numFmtId="0" fontId="38" fillId="0" borderId="13" xfId="0" applyFont="1" applyFill="1" applyBorder="1" applyAlignment="1">
      <alignment vertical="center" wrapText="1"/>
    </xf>
    <xf numFmtId="0" fontId="0" fillId="0" borderId="13" xfId="0" applyFont="1" applyBorder="1" applyAlignment="1">
      <alignment horizontal="justify" vertical="center" wrapText="1"/>
    </xf>
    <xf numFmtId="0" fontId="0" fillId="0" borderId="13" xfId="0" applyFont="1" applyBorder="1" applyAlignment="1" applyProtection="1">
      <alignment horizontal="justify" vertical="center" wrapText="1"/>
      <protection locked="0"/>
    </xf>
    <xf numFmtId="0" fontId="38" fillId="0" borderId="13" xfId="0" applyFont="1" applyBorder="1" applyAlignment="1">
      <alignment horizontal="justify" vertical="center" wrapText="1"/>
    </xf>
    <xf numFmtId="0" fontId="38" fillId="0" borderId="13" xfId="0" applyFont="1" applyBorder="1" applyAlignment="1" applyProtection="1">
      <alignment horizontal="left" vertical="center" wrapText="1"/>
      <protection locked="0"/>
    </xf>
    <xf numFmtId="0" fontId="18" fillId="0" borderId="28" xfId="0" applyFont="1" applyBorder="1" applyAlignment="1">
      <alignment horizontal="justify" vertical="center" wrapText="1"/>
    </xf>
    <xf numFmtId="3" fontId="43" fillId="0" borderId="13" xfId="0" applyNumberFormat="1" applyFont="1" applyFill="1" applyBorder="1" applyAlignment="1">
      <alignment horizontal="center" vertical="center" wrapText="1"/>
    </xf>
    <xf numFmtId="3" fontId="38" fillId="0" borderId="13" xfId="0" applyNumberFormat="1" applyFont="1" applyBorder="1" applyAlignment="1" applyProtection="1">
      <alignment horizontal="center" vertical="center" wrapText="1"/>
      <protection locked="0"/>
    </xf>
    <xf numFmtId="0" fontId="0" fillId="0" borderId="29" xfId="0" applyBorder="1" applyAlignment="1">
      <alignment horizontal="left" vertical="center" wrapText="1"/>
    </xf>
    <xf numFmtId="0" fontId="43" fillId="0" borderId="13"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8" xfId="0" applyBorder="1" applyAlignment="1">
      <alignment vertical="center" wrapText="1"/>
    </xf>
    <xf numFmtId="10" fontId="0" fillId="0" borderId="13" xfId="0" applyNumberFormat="1" applyFont="1" applyBorder="1" applyAlignment="1">
      <alignment horizontal="center" vertical="center" wrapText="1"/>
    </xf>
    <xf numFmtId="0" fontId="37" fillId="0" borderId="25"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0" fillId="0" borderId="2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8" xfId="0" applyFont="1" applyFill="1" applyBorder="1" applyAlignment="1">
      <alignment horizontal="center" vertical="center" wrapText="1"/>
    </xf>
    <xf numFmtId="3" fontId="38" fillId="0" borderId="13" xfId="0" applyNumberFormat="1" applyFont="1" applyBorder="1" applyAlignment="1">
      <alignment horizontal="center" vertical="center" wrapText="1"/>
    </xf>
    <xf numFmtId="0" fontId="0" fillId="0" borderId="25" xfId="0" applyFill="1" applyBorder="1" applyAlignment="1">
      <alignment horizontal="left" vertical="center" wrapText="1"/>
    </xf>
    <xf numFmtId="0" fontId="0" fillId="24" borderId="25" xfId="0" applyFill="1" applyBorder="1" applyAlignment="1">
      <alignment horizontal="left" vertical="center" wrapText="1"/>
    </xf>
    <xf numFmtId="0" fontId="38" fillId="24" borderId="29" xfId="0" applyFont="1" applyFill="1" applyBorder="1" applyAlignment="1">
      <alignment horizontal="center" vertical="center" wrapText="1"/>
    </xf>
    <xf numFmtId="0" fontId="38" fillId="24" borderId="25" xfId="0" applyFont="1" applyFill="1" applyBorder="1" applyAlignment="1">
      <alignment horizontal="center" vertical="center" wrapText="1"/>
    </xf>
    <xf numFmtId="0" fontId="38" fillId="24" borderId="29" xfId="0" applyFont="1" applyFill="1" applyBorder="1" applyAlignment="1">
      <alignment vertical="center" wrapText="1"/>
    </xf>
    <xf numFmtId="0" fontId="38" fillId="24" borderId="25" xfId="0" applyFont="1" applyFill="1" applyBorder="1" applyAlignment="1">
      <alignment vertical="center" wrapText="1"/>
    </xf>
    <xf numFmtId="0" fontId="0" fillId="24" borderId="29"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29" xfId="0" applyFill="1" applyBorder="1" applyAlignment="1">
      <alignment vertical="center" wrapText="1"/>
    </xf>
    <xf numFmtId="0" fontId="0" fillId="24" borderId="28" xfId="0" applyFill="1" applyBorder="1" applyAlignment="1">
      <alignment vertical="center" wrapText="1"/>
    </xf>
    <xf numFmtId="0" fontId="41" fillId="25" borderId="35" xfId="0" applyFont="1" applyFill="1" applyBorder="1" applyAlignment="1">
      <alignment horizontal="center" vertical="center" wrapText="1"/>
    </xf>
    <xf numFmtId="0" fontId="18" fillId="28" borderId="28" xfId="0" applyFont="1" applyFill="1" applyBorder="1" applyAlignment="1">
      <alignment horizontal="right" vertical="center" wrapText="1"/>
    </xf>
    <xf numFmtId="0" fontId="42" fillId="29" borderId="22" xfId="0" applyFont="1" applyFill="1" applyBorder="1" applyAlignment="1">
      <alignment horizontal="center" vertical="center" wrapText="1"/>
    </xf>
    <xf numFmtId="0" fontId="38" fillId="0" borderId="36" xfId="0" applyFont="1" applyBorder="1" applyAlignment="1">
      <alignment vertical="center" wrapText="1"/>
    </xf>
    <xf numFmtId="0" fontId="38" fillId="0" borderId="36" xfId="0" applyFont="1" applyBorder="1" applyAlignment="1">
      <alignment horizontal="left" vertical="center" wrapText="1"/>
    </xf>
    <xf numFmtId="0" fontId="38" fillId="0" borderId="36" xfId="0" applyFont="1" applyBorder="1" applyAlignment="1">
      <alignment horizontal="center" vertical="center" wrapText="1"/>
    </xf>
    <xf numFmtId="0" fontId="38" fillId="0" borderId="36" xfId="0" applyFont="1" applyBorder="1" applyAlignment="1">
      <alignment horizontal="justify" vertical="center" wrapText="1"/>
    </xf>
    <xf numFmtId="0" fontId="38" fillId="0" borderId="36" xfId="0" applyFont="1" applyBorder="1" applyAlignment="1" applyProtection="1">
      <alignment horizontal="left" vertical="center" wrapText="1"/>
      <protection locked="0"/>
    </xf>
    <xf numFmtId="3" fontId="38" fillId="0" borderId="36" xfId="0" applyNumberFormat="1" applyFont="1" applyBorder="1" applyAlignment="1">
      <alignment horizontal="center" vertical="center" wrapText="1"/>
    </xf>
    <xf numFmtId="1" fontId="38" fillId="0" borderId="37" xfId="0" applyNumberFormat="1" applyFont="1" applyBorder="1" applyAlignment="1">
      <alignment horizontal="center" vertical="center" wrapText="1"/>
    </xf>
    <xf numFmtId="0" fontId="42" fillId="29" borderId="35" xfId="0" applyFont="1" applyFill="1" applyBorder="1" applyAlignment="1">
      <alignment horizontal="center" vertical="center" wrapText="1"/>
    </xf>
    <xf numFmtId="1" fontId="38" fillId="0" borderId="38" xfId="0" applyNumberFormat="1" applyFont="1" applyBorder="1" applyAlignment="1">
      <alignment horizontal="center" vertical="center" wrapText="1"/>
    </xf>
    <xf numFmtId="0" fontId="42" fillId="29" borderId="39" xfId="0" applyFont="1" applyFill="1" applyBorder="1" applyAlignment="1">
      <alignment horizontal="center" vertical="center" wrapText="1"/>
    </xf>
    <xf numFmtId="0" fontId="0" fillId="24" borderId="38" xfId="0" applyFill="1" applyBorder="1" applyAlignment="1">
      <alignment horizontal="center" vertical="center" wrapText="1"/>
    </xf>
    <xf numFmtId="0" fontId="18" fillId="30" borderId="40" xfId="0" applyFont="1" applyFill="1" applyBorder="1" applyAlignment="1">
      <alignment horizontal="center" vertical="center" wrapText="1"/>
    </xf>
    <xf numFmtId="1" fontId="43" fillId="0" borderId="38" xfId="0" applyNumberFormat="1" applyFont="1" applyFill="1" applyBorder="1" applyAlignment="1">
      <alignment horizontal="center" vertical="center" wrapText="1"/>
    </xf>
    <xf numFmtId="0" fontId="18" fillId="30" borderId="35" xfId="0" applyFont="1" applyFill="1" applyBorder="1" applyAlignment="1">
      <alignment horizontal="center" vertical="center" wrapText="1"/>
    </xf>
    <xf numFmtId="0" fontId="0" fillId="0" borderId="38" xfId="0" applyFont="1" applyBorder="1" applyAlignment="1">
      <alignment horizontal="center" vertical="center" wrapText="1"/>
    </xf>
    <xf numFmtId="1" fontId="0" fillId="0" borderId="38" xfId="0" applyNumberFormat="1"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3" fontId="38" fillId="0" borderId="38" xfId="0" applyNumberFormat="1" applyFont="1" applyBorder="1" applyAlignment="1">
      <alignment horizontal="center" vertical="center" wrapText="1"/>
    </xf>
    <xf numFmtId="1" fontId="38" fillId="0" borderId="41" xfId="0" applyNumberFormat="1" applyFont="1" applyBorder="1" applyAlignment="1">
      <alignment horizontal="center" vertical="center" wrapText="1"/>
    </xf>
    <xf numFmtId="1" fontId="38" fillId="0" borderId="42" xfId="0" applyNumberFormat="1" applyFont="1" applyBorder="1" applyAlignment="1">
      <alignment horizontal="center" vertical="center" wrapText="1"/>
    </xf>
    <xf numFmtId="1" fontId="38" fillId="0" borderId="43" xfId="0" applyNumberFormat="1" applyFont="1" applyBorder="1" applyAlignment="1">
      <alignment horizontal="center" vertical="center" wrapText="1"/>
    </xf>
    <xf numFmtId="1" fontId="38" fillId="0" borderId="38" xfId="0" applyNumberFormat="1" applyFont="1" applyBorder="1" applyAlignment="1">
      <alignment horizontal="center" vertical="center" wrapText="1"/>
    </xf>
    <xf numFmtId="0" fontId="0" fillId="0" borderId="38" xfId="0" applyFont="1" applyBorder="1" applyAlignment="1">
      <alignment horizontal="center" vertical="center" wrapText="1"/>
    </xf>
    <xf numFmtId="0" fontId="0" fillId="0" borderId="43" xfId="0" applyBorder="1" applyAlignment="1">
      <alignment horizontal="center" vertical="center" wrapText="1"/>
    </xf>
    <xf numFmtId="0" fontId="0" fillId="0" borderId="43" xfId="0" applyBorder="1" applyAlignment="1">
      <alignment horizontal="center" vertical="center" wrapText="1"/>
    </xf>
    <xf numFmtId="0" fontId="0" fillId="24" borderId="43" xfId="0" applyFill="1" applyBorder="1" applyAlignment="1">
      <alignment horizontal="center" vertical="center" wrapText="1"/>
    </xf>
    <xf numFmtId="0" fontId="0" fillId="24" borderId="41" xfId="0" applyFill="1" applyBorder="1" applyAlignment="1">
      <alignment horizontal="center" vertical="center" wrapText="1"/>
    </xf>
    <xf numFmtId="0" fontId="18" fillId="30" borderId="39" xfId="0" applyFont="1" applyFill="1" applyBorder="1" applyAlignment="1">
      <alignment horizontal="center" vertical="center" wrapText="1"/>
    </xf>
    <xf numFmtId="0" fontId="42" fillId="31" borderId="40" xfId="0" applyFont="1" applyFill="1" applyBorder="1" applyAlignment="1">
      <alignment horizontal="center" vertical="center" wrapText="1"/>
    </xf>
    <xf numFmtId="1" fontId="40" fillId="0" borderId="38" xfId="0" applyNumberFormat="1" applyFont="1" applyFill="1" applyBorder="1" applyAlignment="1">
      <alignment horizontal="center" vertical="center" wrapText="1"/>
    </xf>
    <xf numFmtId="0" fontId="42" fillId="31" borderId="35" xfId="0" applyFont="1" applyFill="1" applyBorder="1" applyAlignment="1">
      <alignment horizontal="center" vertical="center" wrapText="1"/>
    </xf>
    <xf numFmtId="9" fontId="38" fillId="0" borderId="38" xfId="0" applyNumberFormat="1" applyFont="1" applyBorder="1" applyAlignment="1">
      <alignment horizontal="center" vertical="center" wrapText="1"/>
    </xf>
    <xf numFmtId="0" fontId="42" fillId="31" borderId="44" xfId="0" applyFont="1" applyFill="1" applyBorder="1" applyAlignment="1">
      <alignment horizontal="center" vertical="center" wrapText="1"/>
    </xf>
    <xf numFmtId="0" fontId="0" fillId="0" borderId="45" xfId="0" applyFont="1" applyBorder="1" applyAlignment="1">
      <alignment vertical="center" wrapText="1"/>
    </xf>
    <xf numFmtId="0" fontId="0" fillId="0" borderId="45" xfId="0" applyFont="1" applyBorder="1" applyAlignment="1">
      <alignment horizontal="center" vertical="center" wrapText="1"/>
    </xf>
    <xf numFmtId="0" fontId="0" fillId="0" borderId="45" xfId="0" applyFont="1" applyBorder="1" applyAlignment="1">
      <alignment horizontal="justify" vertical="center" wrapText="1"/>
    </xf>
    <xf numFmtId="0" fontId="0" fillId="0" borderId="46" xfId="0" applyFont="1" applyBorder="1" applyAlignment="1">
      <alignment horizontal="center" vertical="center" wrapText="1"/>
    </xf>
    <xf numFmtId="0" fontId="22" fillId="25" borderId="47" xfId="0" applyFont="1" applyFill="1" applyBorder="1" applyAlignment="1">
      <alignment horizontal="center" vertical="center" wrapText="1"/>
    </xf>
    <xf numFmtId="0" fontId="22" fillId="25" borderId="45" xfId="0" applyFont="1" applyFill="1" applyBorder="1" applyAlignment="1">
      <alignment horizontal="center" vertical="center" wrapText="1"/>
    </xf>
    <xf numFmtId="180" fontId="22" fillId="25" borderId="45" xfId="0" applyNumberFormat="1" applyFont="1" applyFill="1" applyBorder="1" applyAlignment="1">
      <alignment horizontal="center" vertical="center" wrapText="1"/>
    </xf>
    <xf numFmtId="0" fontId="22" fillId="25" borderId="46" xfId="0" applyFont="1" applyFill="1" applyBorder="1" applyAlignment="1">
      <alignment horizontal="center" vertical="center" wrapText="1"/>
    </xf>
    <xf numFmtId="44" fontId="18" fillId="28" borderId="28" xfId="0" applyNumberFormat="1" applyFont="1" applyFill="1" applyBorder="1" applyAlignment="1">
      <alignment horizontal="right" vertical="center" wrapText="1"/>
    </xf>
    <xf numFmtId="0" fontId="0" fillId="28" borderId="28" xfId="0" applyFont="1" applyFill="1" applyBorder="1" applyAlignment="1">
      <alignment horizontal="left" vertical="center" wrapText="1"/>
    </xf>
    <xf numFmtId="1" fontId="0" fillId="0" borderId="22"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36" xfId="0" applyFill="1" applyBorder="1" applyAlignment="1">
      <alignment horizontal="left" vertical="center" wrapText="1"/>
    </xf>
    <xf numFmtId="0" fontId="0" fillId="0" borderId="36" xfId="0" applyFont="1" applyFill="1" applyBorder="1" applyAlignment="1">
      <alignment horizontal="center" vertical="center" wrapText="1"/>
    </xf>
    <xf numFmtId="0" fontId="0" fillId="0" borderId="36" xfId="0" applyFont="1" applyFill="1" applyBorder="1" applyAlignment="1">
      <alignment horizontal="left" vertical="center" wrapText="1"/>
    </xf>
    <xf numFmtId="43" fontId="0" fillId="0" borderId="36" xfId="0" applyNumberFormat="1" applyFont="1" applyFill="1" applyBorder="1" applyAlignment="1">
      <alignment horizontal="right" vertical="center" wrapText="1"/>
    </xf>
    <xf numFmtId="0" fontId="0" fillId="24" borderId="48" xfId="0" applyFont="1" applyFill="1" applyBorder="1" applyAlignment="1">
      <alignment horizontal="left" vertical="center" wrapText="1"/>
    </xf>
    <xf numFmtId="1" fontId="0" fillId="0" borderId="39" xfId="0" applyNumberFormat="1" applyFont="1" applyFill="1" applyBorder="1" applyAlignment="1">
      <alignment horizontal="center" vertical="center" wrapText="1"/>
    </xf>
    <xf numFmtId="0" fontId="0" fillId="24" borderId="43" xfId="0" applyFont="1" applyFill="1" applyBorder="1" applyAlignment="1">
      <alignment horizontal="left" vertical="center" wrapText="1"/>
    </xf>
    <xf numFmtId="1" fontId="0" fillId="24" borderId="39" xfId="0" applyNumberFormat="1" applyFill="1" applyBorder="1" applyAlignment="1">
      <alignment horizontal="center" vertical="center" wrapText="1"/>
    </xf>
    <xf numFmtId="0" fontId="0" fillId="24" borderId="38" xfId="0" applyFill="1" applyBorder="1" applyAlignment="1">
      <alignment horizontal="left" vertical="center" wrapText="1"/>
    </xf>
    <xf numFmtId="1" fontId="0" fillId="0" borderId="49" xfId="0" applyNumberFormat="1" applyFont="1" applyBorder="1" applyAlignment="1">
      <alignment horizontal="center" vertical="center" wrapText="1"/>
    </xf>
    <xf numFmtId="0" fontId="0" fillId="24" borderId="38" xfId="0" applyFont="1" applyFill="1" applyBorder="1" applyAlignment="1">
      <alignment horizontal="left" vertical="center" wrapText="1"/>
    </xf>
    <xf numFmtId="1" fontId="0" fillId="0" borderId="40" xfId="0" applyNumberFormat="1" applyFont="1" applyBorder="1" applyAlignment="1">
      <alignment horizontal="center" vertical="center" wrapText="1"/>
    </xf>
    <xf numFmtId="0" fontId="0" fillId="0" borderId="41" xfId="0" applyFont="1" applyFill="1" applyBorder="1" applyAlignment="1">
      <alignment horizontal="left" vertical="center" wrapText="1"/>
    </xf>
    <xf numFmtId="1" fontId="0" fillId="0" borderId="35" xfId="0" applyNumberFormat="1" applyFont="1" applyBorder="1" applyAlignment="1">
      <alignment horizontal="center" vertical="center" wrapText="1"/>
    </xf>
    <xf numFmtId="0" fontId="0" fillId="0" borderId="42" xfId="0" applyFont="1" applyBorder="1" applyAlignment="1">
      <alignment horizontal="left" vertical="center" wrapText="1"/>
    </xf>
    <xf numFmtId="0" fontId="0" fillId="0" borderId="42" xfId="0" applyBorder="1" applyAlignment="1">
      <alignment horizontal="left" vertical="center" wrapText="1"/>
    </xf>
    <xf numFmtId="1" fontId="0" fillId="0" borderId="39" xfId="0" applyNumberFormat="1" applyFont="1" applyBorder="1" applyAlignment="1">
      <alignment horizontal="center" vertical="center" wrapText="1"/>
    </xf>
    <xf numFmtId="0" fontId="0" fillId="0" borderId="43" xfId="0" applyBorder="1" applyAlignment="1">
      <alignment horizontal="left" vertical="center" wrapText="1"/>
    </xf>
    <xf numFmtId="1" fontId="0" fillId="0" borderId="49" xfId="0" applyNumberFormat="1" applyFont="1" applyBorder="1" applyAlignment="1">
      <alignment horizontal="left" vertical="center" wrapText="1"/>
    </xf>
    <xf numFmtId="0" fontId="0" fillId="0" borderId="38"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41" xfId="0" applyFont="1" applyBorder="1" applyAlignment="1">
      <alignment horizontal="left" vertical="center" wrapText="1"/>
    </xf>
    <xf numFmtId="1" fontId="0" fillId="0" borderId="39" xfId="0" applyNumberFormat="1" applyFont="1" applyBorder="1" applyAlignment="1">
      <alignment horizontal="center" vertical="center" wrapText="1"/>
    </xf>
    <xf numFmtId="0" fontId="0" fillId="24" borderId="41" xfId="0" applyFill="1" applyBorder="1" applyAlignment="1">
      <alignment horizontal="left" vertical="center" wrapText="1"/>
    </xf>
    <xf numFmtId="1" fontId="0" fillId="24" borderId="40" xfId="0" applyNumberFormat="1" applyFill="1" applyBorder="1" applyAlignment="1">
      <alignment horizontal="center" vertical="center" wrapText="1"/>
    </xf>
    <xf numFmtId="1" fontId="0" fillId="24" borderId="39"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0" fontId="0" fillId="24" borderId="43" xfId="0" applyFill="1" applyBorder="1" applyAlignment="1">
      <alignment horizontal="left" vertical="center" wrapText="1"/>
    </xf>
    <xf numFmtId="1" fontId="0" fillId="0" borderId="49" xfId="0" applyNumberFormat="1" applyFont="1" applyFill="1" applyBorder="1" applyAlignment="1">
      <alignment horizontal="center" vertical="center" wrapText="1"/>
    </xf>
    <xf numFmtId="0" fontId="24" fillId="0" borderId="0" xfId="0" applyFont="1" applyBorder="1" applyAlignment="1">
      <alignment horizontal="left" vertical="center" wrapText="1"/>
    </xf>
    <xf numFmtId="0" fontId="0" fillId="0" borderId="38" xfId="0" applyFont="1" applyFill="1" applyBorder="1" applyAlignment="1">
      <alignment horizontal="left" vertical="center" wrapText="1"/>
    </xf>
    <xf numFmtId="1" fontId="0" fillId="0" borderId="47" xfId="0" applyNumberFormat="1" applyFont="1" applyBorder="1" applyAlignment="1">
      <alignment horizontal="center" vertical="center" wrapText="1"/>
    </xf>
    <xf numFmtId="0" fontId="0" fillId="0" borderId="45" xfId="0" applyFont="1" applyBorder="1" applyAlignment="1">
      <alignment horizontal="left" vertical="center" wrapText="1"/>
    </xf>
    <xf numFmtId="0" fontId="24" fillId="0" borderId="50"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50" xfId="0" applyFont="1" applyFill="1" applyBorder="1" applyAlignment="1">
      <alignment vertical="center" wrapText="1"/>
    </xf>
    <xf numFmtId="0" fontId="0" fillId="0" borderId="45" xfId="0" applyFont="1" applyBorder="1" applyAlignment="1">
      <alignment horizontal="left" vertical="center" wrapText="1"/>
    </xf>
    <xf numFmtId="43" fontId="0" fillId="0" borderId="45" xfId="0" applyNumberFormat="1" applyFont="1" applyFill="1" applyBorder="1" applyAlignment="1">
      <alignment horizontal="right" vertical="center" wrapText="1"/>
    </xf>
    <xf numFmtId="0" fontId="0" fillId="0" borderId="46" xfId="0" applyFont="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9048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2"/>
  <sheetViews>
    <sheetView tabSelected="1" zoomScale="30" zoomScaleNormal="30" zoomScalePageLayoutView="0" workbookViewId="0" topLeftCell="A1">
      <selection activeCell="O76" sqref="O76"/>
    </sheetView>
  </sheetViews>
  <sheetFormatPr defaultColWidth="11.421875" defaultRowHeight="12.75"/>
  <cols>
    <col min="1" max="1" width="27.00390625" style="6" customWidth="1"/>
    <col min="2" max="2" width="26.00390625" style="6" customWidth="1"/>
    <col min="3" max="3" width="19.421875" style="6" customWidth="1"/>
    <col min="4" max="4" width="40.7109375" style="6" customWidth="1"/>
    <col min="5" max="5" width="12.7109375" style="6" customWidth="1"/>
    <col min="6" max="6" width="15.7109375" style="6" customWidth="1"/>
    <col min="7" max="8" width="35.7109375" style="6" customWidth="1"/>
    <col min="9" max="9" width="35.421875" style="6" customWidth="1"/>
    <col min="10" max="10" width="12.7109375" style="6" customWidth="1"/>
    <col min="11" max="11" width="15.7109375" style="6" customWidth="1"/>
    <col min="12" max="12" width="21.28125" style="6" customWidth="1"/>
    <col min="13" max="13" width="20.28125" style="6" customWidth="1"/>
    <col min="14" max="14" width="25.28125" style="8" customWidth="1"/>
    <col min="15" max="15" width="63.7109375" style="8" customWidth="1"/>
    <col min="16" max="16" width="23.140625" style="8" customWidth="1"/>
    <col min="17" max="17" width="23.57421875" style="8" customWidth="1"/>
    <col min="18" max="18" width="19.8515625" style="8" customWidth="1"/>
    <col min="19" max="19" width="20.28125" style="8" customWidth="1"/>
    <col min="20" max="20" width="17.00390625" style="8" customWidth="1"/>
    <col min="21" max="21" width="27.421875" style="16" customWidth="1"/>
    <col min="22" max="22" width="25.28125" style="6" customWidth="1"/>
    <col min="23" max="23" width="19.28125" style="2" bestFit="1" customWidth="1"/>
    <col min="24" max="24" width="18.7109375" style="2" bestFit="1" customWidth="1"/>
    <col min="25" max="25" width="11.7109375" style="2" bestFit="1" customWidth="1"/>
    <col min="26" max="16384" width="11.421875" style="2" customWidth="1"/>
  </cols>
  <sheetData>
    <row r="1" spans="1:22" ht="22.5" customHeight="1">
      <c r="A1" s="201"/>
      <c r="B1" s="202"/>
      <c r="C1" s="207" t="s">
        <v>120</v>
      </c>
      <c r="D1" s="208"/>
      <c r="E1" s="208"/>
      <c r="F1" s="208"/>
      <c r="G1" s="208"/>
      <c r="H1" s="208"/>
      <c r="I1" s="208"/>
      <c r="J1" s="208"/>
      <c r="K1" s="208"/>
      <c r="L1" s="208"/>
      <c r="M1" s="208"/>
      <c r="N1" s="208"/>
      <c r="O1" s="208"/>
      <c r="P1" s="208"/>
      <c r="Q1" s="208"/>
      <c r="R1" s="208"/>
      <c r="S1" s="208"/>
      <c r="T1" s="208"/>
      <c r="U1" s="209"/>
      <c r="V1" s="43" t="s">
        <v>13</v>
      </c>
    </row>
    <row r="2" spans="1:22" ht="25.5" customHeight="1">
      <c r="A2" s="203"/>
      <c r="B2" s="204"/>
      <c r="C2" s="64"/>
      <c r="D2" s="65"/>
      <c r="E2" s="65"/>
      <c r="F2" s="65"/>
      <c r="G2" s="65"/>
      <c r="H2" s="65"/>
      <c r="I2" s="65"/>
      <c r="J2" s="65"/>
      <c r="K2" s="65"/>
      <c r="L2" s="65"/>
      <c r="M2" s="65"/>
      <c r="N2" s="65"/>
      <c r="O2" s="65"/>
      <c r="P2" s="65"/>
      <c r="Q2" s="65"/>
      <c r="R2" s="65"/>
      <c r="S2" s="65"/>
      <c r="T2" s="65"/>
      <c r="U2" s="66"/>
      <c r="V2" s="44" t="s">
        <v>116</v>
      </c>
    </row>
    <row r="3" spans="1:22" ht="20.25" customHeight="1">
      <c r="A3" s="203"/>
      <c r="B3" s="204"/>
      <c r="C3" s="210" t="s">
        <v>2</v>
      </c>
      <c r="D3" s="211"/>
      <c r="E3" s="211"/>
      <c r="F3" s="211"/>
      <c r="G3" s="211"/>
      <c r="H3" s="211"/>
      <c r="I3" s="211"/>
      <c r="J3" s="211"/>
      <c r="K3" s="211"/>
      <c r="L3" s="211"/>
      <c r="M3" s="211"/>
      <c r="N3" s="211"/>
      <c r="O3" s="211"/>
      <c r="P3" s="211"/>
      <c r="Q3" s="211"/>
      <c r="R3" s="211"/>
      <c r="S3" s="211"/>
      <c r="T3" s="211"/>
      <c r="U3" s="212"/>
      <c r="V3" s="44" t="s">
        <v>117</v>
      </c>
    </row>
    <row r="4" spans="1:22" ht="27.75" customHeight="1" thickBot="1">
      <c r="A4" s="205"/>
      <c r="B4" s="206"/>
      <c r="C4" s="213" t="s">
        <v>121</v>
      </c>
      <c r="D4" s="214"/>
      <c r="E4" s="214"/>
      <c r="F4" s="214"/>
      <c r="G4" s="214"/>
      <c r="H4" s="214"/>
      <c r="I4" s="214"/>
      <c r="J4" s="214"/>
      <c r="K4" s="214"/>
      <c r="L4" s="214"/>
      <c r="M4" s="214"/>
      <c r="N4" s="214"/>
      <c r="O4" s="214"/>
      <c r="P4" s="214"/>
      <c r="Q4" s="214"/>
      <c r="R4" s="214"/>
      <c r="S4" s="214"/>
      <c r="T4" s="214"/>
      <c r="U4" s="215"/>
      <c r="V4" s="45" t="s">
        <v>4</v>
      </c>
    </row>
    <row r="5" spans="1:22" ht="19.5" customHeight="1" thickBot="1">
      <c r="A5" s="46"/>
      <c r="B5" s="47"/>
      <c r="C5" s="47"/>
      <c r="D5" s="47"/>
      <c r="E5" s="47"/>
      <c r="F5" s="47"/>
      <c r="G5" s="47"/>
      <c r="H5" s="47"/>
      <c r="I5" s="47"/>
      <c r="J5" s="47"/>
      <c r="K5" s="48"/>
      <c r="L5" s="49"/>
      <c r="M5" s="49"/>
      <c r="N5" s="49"/>
      <c r="O5" s="49"/>
      <c r="P5" s="49"/>
      <c r="Q5" s="49"/>
      <c r="R5" s="49"/>
      <c r="S5" s="49"/>
      <c r="T5" s="49"/>
      <c r="U5" s="50"/>
      <c r="V5" s="51"/>
    </row>
    <row r="6" spans="1:22" ht="24" customHeight="1" thickBot="1">
      <c r="A6" s="222" t="s">
        <v>118</v>
      </c>
      <c r="B6" s="223"/>
      <c r="C6" s="223"/>
      <c r="D6" s="223"/>
      <c r="E6" s="223"/>
      <c r="F6" s="223"/>
      <c r="G6" s="223"/>
      <c r="H6" s="223"/>
      <c r="I6" s="223"/>
      <c r="J6" s="223"/>
      <c r="K6" s="224"/>
      <c r="L6" s="185" t="s">
        <v>98</v>
      </c>
      <c r="M6" s="185"/>
      <c r="N6" s="185"/>
      <c r="O6" s="185"/>
      <c r="P6" s="185"/>
      <c r="Q6" s="185"/>
      <c r="R6" s="185"/>
      <c r="S6" s="185"/>
      <c r="T6" s="185"/>
      <c r="U6" s="185"/>
      <c r="V6" s="186"/>
    </row>
    <row r="7" spans="1:22" s="3" customFormat="1" ht="25.5" customHeight="1" thickBot="1">
      <c r="A7" s="225"/>
      <c r="B7" s="226"/>
      <c r="C7" s="226"/>
      <c r="D7" s="226"/>
      <c r="E7" s="226"/>
      <c r="F7" s="226"/>
      <c r="G7" s="226"/>
      <c r="H7" s="52"/>
      <c r="I7" s="53"/>
      <c r="J7" s="53"/>
      <c r="K7" s="54"/>
      <c r="L7" s="53"/>
      <c r="M7" s="53"/>
      <c r="N7" s="53"/>
      <c r="O7" s="53"/>
      <c r="P7" s="53"/>
      <c r="Q7" s="53"/>
      <c r="R7" s="53"/>
      <c r="S7" s="53"/>
      <c r="T7" s="53"/>
      <c r="U7" s="55"/>
      <c r="V7" s="54"/>
    </row>
    <row r="8" spans="1:22" s="3" customFormat="1" ht="24.75" customHeight="1" thickBot="1">
      <c r="A8" s="184" t="s">
        <v>119</v>
      </c>
      <c r="B8" s="185"/>
      <c r="C8" s="185"/>
      <c r="D8" s="185"/>
      <c r="E8" s="185"/>
      <c r="F8" s="185"/>
      <c r="G8" s="185"/>
      <c r="H8" s="185"/>
      <c r="I8" s="185"/>
      <c r="J8" s="185"/>
      <c r="K8" s="186"/>
      <c r="L8" s="182" t="s">
        <v>14</v>
      </c>
      <c r="M8" s="182"/>
      <c r="N8" s="183"/>
      <c r="O8" s="181" t="s">
        <v>29</v>
      </c>
      <c r="P8" s="182"/>
      <c r="Q8" s="183"/>
      <c r="R8" s="56"/>
      <c r="S8" s="181" t="s">
        <v>15</v>
      </c>
      <c r="T8" s="182"/>
      <c r="U8" s="183"/>
      <c r="V8" s="57" t="s">
        <v>16</v>
      </c>
    </row>
    <row r="9" spans="1:24" s="4" customFormat="1" ht="24" customHeight="1" thickBot="1">
      <c r="A9" s="227" t="s">
        <v>17</v>
      </c>
      <c r="B9" s="216" t="s">
        <v>18</v>
      </c>
      <c r="C9" s="217" t="s">
        <v>19</v>
      </c>
      <c r="D9" s="219" t="s">
        <v>20</v>
      </c>
      <c r="E9" s="220"/>
      <c r="F9" s="221"/>
      <c r="G9" s="228" t="s">
        <v>21</v>
      </c>
      <c r="H9" s="217" t="s">
        <v>22</v>
      </c>
      <c r="I9" s="219" t="s">
        <v>23</v>
      </c>
      <c r="J9" s="220"/>
      <c r="K9" s="221"/>
      <c r="L9" s="58">
        <v>1</v>
      </c>
      <c r="M9" s="59">
        <v>2</v>
      </c>
      <c r="N9" s="59">
        <v>3</v>
      </c>
      <c r="O9" s="60">
        <v>4</v>
      </c>
      <c r="P9" s="59">
        <v>5</v>
      </c>
      <c r="Q9" s="59">
        <v>6</v>
      </c>
      <c r="R9" s="60">
        <v>7</v>
      </c>
      <c r="S9" s="60">
        <v>8</v>
      </c>
      <c r="T9" s="59">
        <v>9</v>
      </c>
      <c r="U9" s="59">
        <v>10</v>
      </c>
      <c r="V9" s="61">
        <v>11</v>
      </c>
      <c r="W9" s="21"/>
      <c r="X9" s="21"/>
    </row>
    <row r="10" spans="1:22" s="1" customFormat="1" ht="125.25" customHeight="1" thickBot="1">
      <c r="A10" s="260"/>
      <c r="B10" s="218"/>
      <c r="C10" s="218"/>
      <c r="D10" s="62" t="s">
        <v>24</v>
      </c>
      <c r="E10" s="62" t="s">
        <v>25</v>
      </c>
      <c r="F10" s="62" t="s">
        <v>26</v>
      </c>
      <c r="G10" s="218"/>
      <c r="H10" s="218"/>
      <c r="I10" s="62" t="s">
        <v>24</v>
      </c>
      <c r="J10" s="62" t="s">
        <v>27</v>
      </c>
      <c r="K10" s="63" t="s">
        <v>28</v>
      </c>
      <c r="L10" s="302" t="s">
        <v>3</v>
      </c>
      <c r="M10" s="303" t="s">
        <v>5</v>
      </c>
      <c r="N10" s="303" t="s">
        <v>6</v>
      </c>
      <c r="O10" s="303" t="s">
        <v>32</v>
      </c>
      <c r="P10" s="303" t="s">
        <v>31</v>
      </c>
      <c r="Q10" s="303" t="s">
        <v>30</v>
      </c>
      <c r="R10" s="303" t="s">
        <v>102</v>
      </c>
      <c r="S10" s="303" t="s">
        <v>7</v>
      </c>
      <c r="T10" s="303" t="s">
        <v>1</v>
      </c>
      <c r="U10" s="304" t="s">
        <v>9</v>
      </c>
      <c r="V10" s="305" t="s">
        <v>0</v>
      </c>
    </row>
    <row r="11" spans="1:24" s="1" customFormat="1" ht="67.5" customHeight="1">
      <c r="A11" s="262" t="s">
        <v>99</v>
      </c>
      <c r="B11" s="154" t="s">
        <v>33</v>
      </c>
      <c r="C11" s="263" t="s">
        <v>34</v>
      </c>
      <c r="D11" s="264" t="s">
        <v>35</v>
      </c>
      <c r="E11" s="265">
        <v>1</v>
      </c>
      <c r="F11" s="265">
        <v>4</v>
      </c>
      <c r="G11" s="266" t="s">
        <v>36</v>
      </c>
      <c r="H11" s="266" t="s">
        <v>37</v>
      </c>
      <c r="I11" s="267" t="s">
        <v>38</v>
      </c>
      <c r="J11" s="268">
        <v>1</v>
      </c>
      <c r="K11" s="269">
        <v>4</v>
      </c>
      <c r="L11" s="308">
        <v>2020630010111</v>
      </c>
      <c r="M11" s="309" t="s">
        <v>59</v>
      </c>
      <c r="N11" s="309" t="s">
        <v>110</v>
      </c>
      <c r="O11" s="310" t="s">
        <v>234</v>
      </c>
      <c r="P11" s="311">
        <v>1</v>
      </c>
      <c r="Q11" s="311">
        <v>1</v>
      </c>
      <c r="R11" s="312" t="s">
        <v>37</v>
      </c>
      <c r="S11" s="312" t="s">
        <v>125</v>
      </c>
      <c r="T11" s="312" t="s">
        <v>64</v>
      </c>
      <c r="U11" s="313">
        <v>20000000</v>
      </c>
      <c r="V11" s="314" t="s">
        <v>67</v>
      </c>
      <c r="W11" s="22"/>
      <c r="X11" s="22"/>
    </row>
    <row r="12" spans="1:24" s="1" customFormat="1" ht="42" customHeight="1">
      <c r="A12" s="270"/>
      <c r="B12" s="155"/>
      <c r="C12" s="115" t="s">
        <v>123</v>
      </c>
      <c r="D12" s="115" t="s">
        <v>35</v>
      </c>
      <c r="E12" s="114">
        <v>0</v>
      </c>
      <c r="F12" s="114">
        <v>4</v>
      </c>
      <c r="G12" s="116" t="s">
        <v>36</v>
      </c>
      <c r="H12" s="116" t="s">
        <v>122</v>
      </c>
      <c r="I12" s="118" t="s">
        <v>124</v>
      </c>
      <c r="J12" s="113">
        <v>0</v>
      </c>
      <c r="K12" s="271">
        <v>4</v>
      </c>
      <c r="L12" s="315"/>
      <c r="M12" s="149"/>
      <c r="N12" s="149"/>
      <c r="O12" s="85" t="s">
        <v>190</v>
      </c>
      <c r="P12" s="32">
        <v>0</v>
      </c>
      <c r="Q12" s="32">
        <v>1</v>
      </c>
      <c r="R12" s="88" t="s">
        <v>122</v>
      </c>
      <c r="S12" s="33" t="s">
        <v>126</v>
      </c>
      <c r="T12" s="33" t="s">
        <v>64</v>
      </c>
      <c r="U12" s="34">
        <v>80000000</v>
      </c>
      <c r="V12" s="316"/>
      <c r="W12" s="22"/>
      <c r="X12" s="22"/>
    </row>
    <row r="13" spans="1:29" s="74" customFormat="1" ht="86.25" customHeight="1">
      <c r="A13" s="272"/>
      <c r="B13" s="83" t="s">
        <v>73</v>
      </c>
      <c r="C13" s="77" t="s">
        <v>74</v>
      </c>
      <c r="D13" s="76" t="s">
        <v>75</v>
      </c>
      <c r="E13" s="71">
        <v>0</v>
      </c>
      <c r="F13" s="71">
        <v>1</v>
      </c>
      <c r="G13" s="78" t="s">
        <v>76</v>
      </c>
      <c r="H13" s="79" t="s">
        <v>155</v>
      </c>
      <c r="I13" s="70" t="s">
        <v>124</v>
      </c>
      <c r="J13" s="71">
        <v>0</v>
      </c>
      <c r="K13" s="273">
        <v>1</v>
      </c>
      <c r="L13" s="317">
        <v>2020630010104</v>
      </c>
      <c r="M13" s="83" t="s">
        <v>156</v>
      </c>
      <c r="N13" s="83" t="s">
        <v>168</v>
      </c>
      <c r="O13" s="76" t="s">
        <v>191</v>
      </c>
      <c r="P13" s="80">
        <v>0</v>
      </c>
      <c r="Q13" s="80">
        <v>1</v>
      </c>
      <c r="R13" s="67" t="s">
        <v>158</v>
      </c>
      <c r="S13" s="71" t="s">
        <v>157</v>
      </c>
      <c r="T13" s="70" t="s">
        <v>64</v>
      </c>
      <c r="U13" s="95">
        <v>120000000</v>
      </c>
      <c r="V13" s="318" t="s">
        <v>67</v>
      </c>
      <c r="W13" s="81"/>
      <c r="X13" s="82"/>
      <c r="Y13" s="82"/>
      <c r="Z13" s="82"/>
      <c r="AA13" s="82"/>
      <c r="AB13" s="82"/>
      <c r="AC13" s="82"/>
    </row>
    <row r="14" spans="1:24" s="1" customFormat="1" ht="29.25" customHeight="1">
      <c r="A14" s="274" t="s">
        <v>68</v>
      </c>
      <c r="B14" s="170" t="s">
        <v>70</v>
      </c>
      <c r="C14" s="131" t="s">
        <v>71</v>
      </c>
      <c r="D14" s="231" t="s">
        <v>39</v>
      </c>
      <c r="E14" s="230">
        <v>1</v>
      </c>
      <c r="F14" s="230">
        <v>1</v>
      </c>
      <c r="G14" s="232" t="s">
        <v>72</v>
      </c>
      <c r="H14" s="232" t="s">
        <v>40</v>
      </c>
      <c r="I14" s="233" t="s">
        <v>101</v>
      </c>
      <c r="J14" s="237">
        <v>1</v>
      </c>
      <c r="K14" s="275">
        <v>1</v>
      </c>
      <c r="L14" s="319">
        <v>2020630010006</v>
      </c>
      <c r="M14" s="160" t="s">
        <v>69</v>
      </c>
      <c r="N14" s="129" t="s">
        <v>113</v>
      </c>
      <c r="O14" s="174" t="s">
        <v>192</v>
      </c>
      <c r="P14" s="150">
        <v>12</v>
      </c>
      <c r="Q14" s="150">
        <v>12</v>
      </c>
      <c r="R14" s="148" t="s">
        <v>40</v>
      </c>
      <c r="S14" s="35" t="s">
        <v>127</v>
      </c>
      <c r="T14" s="35" t="s">
        <v>61</v>
      </c>
      <c r="U14" s="36">
        <f>430000000*12</f>
        <v>5160000000</v>
      </c>
      <c r="V14" s="320" t="s">
        <v>67</v>
      </c>
      <c r="W14" s="22"/>
      <c r="X14" s="22"/>
    </row>
    <row r="15" spans="1:24" s="1" customFormat="1" ht="27" customHeight="1">
      <c r="A15" s="276"/>
      <c r="B15" s="170"/>
      <c r="C15" s="131"/>
      <c r="D15" s="231"/>
      <c r="E15" s="230"/>
      <c r="F15" s="230"/>
      <c r="G15" s="232"/>
      <c r="H15" s="232"/>
      <c r="I15" s="233"/>
      <c r="J15" s="237"/>
      <c r="K15" s="275"/>
      <c r="L15" s="319"/>
      <c r="M15" s="160"/>
      <c r="N15" s="129"/>
      <c r="O15" s="174"/>
      <c r="P15" s="150"/>
      <c r="Q15" s="150"/>
      <c r="R15" s="151"/>
      <c r="S15" s="35" t="s">
        <v>128</v>
      </c>
      <c r="T15" s="35" t="s">
        <v>89</v>
      </c>
      <c r="U15" s="36">
        <v>27000000</v>
      </c>
      <c r="V15" s="320"/>
      <c r="W15" s="22"/>
      <c r="X15" s="22"/>
    </row>
    <row r="16" spans="1:24" s="1" customFormat="1" ht="42" customHeight="1">
      <c r="A16" s="276"/>
      <c r="B16" s="170"/>
      <c r="C16" s="131"/>
      <c r="D16" s="231"/>
      <c r="E16" s="230"/>
      <c r="F16" s="230"/>
      <c r="G16" s="232"/>
      <c r="H16" s="232"/>
      <c r="I16" s="233"/>
      <c r="J16" s="237"/>
      <c r="K16" s="275"/>
      <c r="L16" s="319"/>
      <c r="M16" s="160"/>
      <c r="N16" s="129"/>
      <c r="O16" s="121" t="s">
        <v>193</v>
      </c>
      <c r="P16" s="32">
        <v>12</v>
      </c>
      <c r="Q16" s="32">
        <v>12</v>
      </c>
      <c r="R16" s="151"/>
      <c r="S16" s="124" t="s">
        <v>127</v>
      </c>
      <c r="T16" s="35" t="s">
        <v>61</v>
      </c>
      <c r="U16" s="36">
        <f>530000000*12+724000+315000000</f>
        <v>6675724000</v>
      </c>
      <c r="V16" s="320"/>
      <c r="W16" s="22"/>
      <c r="X16" s="22"/>
    </row>
    <row r="17" spans="1:25" s="1" customFormat="1" ht="82.5" customHeight="1">
      <c r="A17" s="276"/>
      <c r="B17" s="170"/>
      <c r="C17" s="131"/>
      <c r="D17" s="231"/>
      <c r="E17" s="230"/>
      <c r="F17" s="230"/>
      <c r="G17" s="232"/>
      <c r="H17" s="232"/>
      <c r="I17" s="233"/>
      <c r="J17" s="237"/>
      <c r="K17" s="275"/>
      <c r="L17" s="319"/>
      <c r="M17" s="160"/>
      <c r="N17" s="129"/>
      <c r="O17" s="121" t="s">
        <v>194</v>
      </c>
      <c r="P17" s="32">
        <v>4</v>
      </c>
      <c r="Q17" s="32">
        <v>3</v>
      </c>
      <c r="R17" s="151"/>
      <c r="S17" s="127"/>
      <c r="T17" s="35" t="s">
        <v>61</v>
      </c>
      <c r="U17" s="36">
        <f>3500000*11+2800000*11+3000000*11</f>
        <v>102300000</v>
      </c>
      <c r="V17" s="320"/>
      <c r="W17" s="22"/>
      <c r="X17" s="22"/>
      <c r="Y17" s="26"/>
    </row>
    <row r="18" spans="1:24" s="1" customFormat="1" ht="69.75" customHeight="1">
      <c r="A18" s="276"/>
      <c r="B18" s="170"/>
      <c r="C18" s="131"/>
      <c r="D18" s="170"/>
      <c r="E18" s="131"/>
      <c r="F18" s="131"/>
      <c r="G18" s="232"/>
      <c r="H18" s="232"/>
      <c r="I18" s="233"/>
      <c r="J18" s="131"/>
      <c r="K18" s="277"/>
      <c r="L18" s="319"/>
      <c r="M18" s="160"/>
      <c r="N18" s="129"/>
      <c r="O18" s="87" t="s">
        <v>195</v>
      </c>
      <c r="P18" s="32">
        <v>1</v>
      </c>
      <c r="Q18" s="32">
        <v>1</v>
      </c>
      <c r="R18" s="149"/>
      <c r="S18" s="125"/>
      <c r="T18" s="35" t="s">
        <v>61</v>
      </c>
      <c r="U18" s="36">
        <f>2200000*11</f>
        <v>24200000</v>
      </c>
      <c r="V18" s="320"/>
      <c r="W18" s="22"/>
      <c r="X18" s="22"/>
    </row>
    <row r="19" spans="1:24" s="1" customFormat="1" ht="93" customHeight="1">
      <c r="A19" s="276"/>
      <c r="B19" s="122" t="s">
        <v>41</v>
      </c>
      <c r="C19" s="122" t="s">
        <v>42</v>
      </c>
      <c r="D19" s="161" t="s">
        <v>100</v>
      </c>
      <c r="E19" s="131">
        <v>1</v>
      </c>
      <c r="F19" s="243">
        <v>1</v>
      </c>
      <c r="G19" s="122" t="s">
        <v>43</v>
      </c>
      <c r="H19" s="232" t="s">
        <v>103</v>
      </c>
      <c r="I19" s="160" t="s">
        <v>44</v>
      </c>
      <c r="J19" s="131">
        <v>1</v>
      </c>
      <c r="K19" s="278">
        <v>3</v>
      </c>
      <c r="L19" s="321">
        <v>2020630010109</v>
      </c>
      <c r="M19" s="129" t="s">
        <v>62</v>
      </c>
      <c r="N19" s="124" t="s">
        <v>109</v>
      </c>
      <c r="O19" s="121" t="s">
        <v>196</v>
      </c>
      <c r="P19" s="32">
        <v>2</v>
      </c>
      <c r="Q19" s="32">
        <v>3</v>
      </c>
      <c r="R19" s="148" t="s">
        <v>44</v>
      </c>
      <c r="S19" s="122" t="s">
        <v>129</v>
      </c>
      <c r="T19" s="35" t="s">
        <v>64</v>
      </c>
      <c r="U19" s="36">
        <v>94600000</v>
      </c>
      <c r="V19" s="322" t="s">
        <v>67</v>
      </c>
      <c r="W19" s="22"/>
      <c r="X19" s="22"/>
    </row>
    <row r="20" spans="1:24" s="1" customFormat="1" ht="116.25" customHeight="1">
      <c r="A20" s="276"/>
      <c r="B20" s="152"/>
      <c r="C20" s="152"/>
      <c r="D20" s="162"/>
      <c r="E20" s="131"/>
      <c r="F20" s="243"/>
      <c r="G20" s="152"/>
      <c r="H20" s="232"/>
      <c r="I20" s="160"/>
      <c r="J20" s="131"/>
      <c r="K20" s="278"/>
      <c r="L20" s="323"/>
      <c r="M20" s="129"/>
      <c r="N20" s="132"/>
      <c r="O20" s="87" t="s">
        <v>197</v>
      </c>
      <c r="P20" s="32">
        <v>1</v>
      </c>
      <c r="Q20" s="32">
        <v>1</v>
      </c>
      <c r="R20" s="151"/>
      <c r="S20" s="152"/>
      <c r="T20" s="35" t="s">
        <v>64</v>
      </c>
      <c r="U20" s="36">
        <f>3000000*11</f>
        <v>33000000</v>
      </c>
      <c r="V20" s="324"/>
      <c r="W20" s="22"/>
      <c r="X20" s="22"/>
    </row>
    <row r="21" spans="1:24" s="1" customFormat="1" ht="105.75" customHeight="1">
      <c r="A21" s="276"/>
      <c r="B21" s="152"/>
      <c r="C21" s="152"/>
      <c r="D21" s="162"/>
      <c r="E21" s="131"/>
      <c r="F21" s="243"/>
      <c r="G21" s="152"/>
      <c r="H21" s="232"/>
      <c r="I21" s="160"/>
      <c r="J21" s="131"/>
      <c r="K21" s="278"/>
      <c r="L21" s="323"/>
      <c r="M21" s="129"/>
      <c r="N21" s="132"/>
      <c r="O21" s="87" t="s">
        <v>198</v>
      </c>
      <c r="P21" s="32">
        <v>1</v>
      </c>
      <c r="Q21" s="32">
        <v>1</v>
      </c>
      <c r="R21" s="151"/>
      <c r="S21" s="152"/>
      <c r="T21" s="35" t="s">
        <v>64</v>
      </c>
      <c r="U21" s="36">
        <f>1700000*11</f>
        <v>18700000</v>
      </c>
      <c r="V21" s="324"/>
      <c r="W21" s="22"/>
      <c r="X21" s="22"/>
    </row>
    <row r="22" spans="1:24" s="1" customFormat="1" ht="51.75" customHeight="1">
      <c r="A22" s="276"/>
      <c r="B22" s="152"/>
      <c r="C22" s="152"/>
      <c r="D22" s="162"/>
      <c r="E22" s="131"/>
      <c r="F22" s="243"/>
      <c r="G22" s="152"/>
      <c r="H22" s="232"/>
      <c r="I22" s="160"/>
      <c r="J22" s="131"/>
      <c r="K22" s="278"/>
      <c r="L22" s="323"/>
      <c r="M22" s="129"/>
      <c r="N22" s="132"/>
      <c r="O22" s="87" t="s">
        <v>199</v>
      </c>
      <c r="P22" s="32">
        <v>0</v>
      </c>
      <c r="Q22" s="32">
        <v>1</v>
      </c>
      <c r="R22" s="151"/>
      <c r="S22" s="152"/>
      <c r="T22" s="35" t="s">
        <v>64</v>
      </c>
      <c r="U22" s="36">
        <v>50000000</v>
      </c>
      <c r="V22" s="324"/>
      <c r="W22" s="22">
        <f>U22</f>
        <v>50000000</v>
      </c>
      <c r="X22" s="22"/>
    </row>
    <row r="23" spans="1:24" s="1" customFormat="1" ht="42" customHeight="1">
      <c r="A23" s="276"/>
      <c r="B23" s="152"/>
      <c r="C23" s="152"/>
      <c r="D23" s="162"/>
      <c r="E23" s="131"/>
      <c r="F23" s="243"/>
      <c r="G23" s="152"/>
      <c r="H23" s="232"/>
      <c r="I23" s="160"/>
      <c r="J23" s="131"/>
      <c r="K23" s="278"/>
      <c r="L23" s="323"/>
      <c r="M23" s="129"/>
      <c r="N23" s="132"/>
      <c r="O23" s="87" t="s">
        <v>200</v>
      </c>
      <c r="P23" s="32">
        <v>0</v>
      </c>
      <c r="Q23" s="32">
        <v>1</v>
      </c>
      <c r="R23" s="151"/>
      <c r="S23" s="152"/>
      <c r="T23" s="83" t="s">
        <v>64</v>
      </c>
      <c r="U23" s="36">
        <v>0</v>
      </c>
      <c r="V23" s="324"/>
      <c r="W23" s="22"/>
      <c r="X23" s="22"/>
    </row>
    <row r="24" spans="1:24" s="1" customFormat="1" ht="42" customHeight="1">
      <c r="A24" s="276"/>
      <c r="B24" s="152"/>
      <c r="C24" s="152"/>
      <c r="D24" s="162"/>
      <c r="E24" s="131"/>
      <c r="F24" s="131"/>
      <c r="G24" s="152"/>
      <c r="H24" s="232"/>
      <c r="I24" s="160"/>
      <c r="J24" s="131"/>
      <c r="K24" s="278"/>
      <c r="L24" s="323"/>
      <c r="M24" s="129"/>
      <c r="N24" s="132"/>
      <c r="O24" s="109" t="s">
        <v>201</v>
      </c>
      <c r="P24" s="30">
        <v>1</v>
      </c>
      <c r="Q24" s="30">
        <v>1</v>
      </c>
      <c r="R24" s="151"/>
      <c r="S24" s="152"/>
      <c r="T24" s="35" t="s">
        <v>64</v>
      </c>
      <c r="U24" s="37">
        <f>20000000</f>
        <v>20000000</v>
      </c>
      <c r="V24" s="324"/>
      <c r="W24" s="23"/>
      <c r="X24" s="22"/>
    </row>
    <row r="25" spans="1:24" s="1" customFormat="1" ht="47.25" customHeight="1">
      <c r="A25" s="276"/>
      <c r="B25" s="152"/>
      <c r="C25" s="152"/>
      <c r="D25" s="162"/>
      <c r="E25" s="131"/>
      <c r="F25" s="131"/>
      <c r="G25" s="152"/>
      <c r="H25" s="232"/>
      <c r="I25" s="160"/>
      <c r="J25" s="131"/>
      <c r="K25" s="278"/>
      <c r="L25" s="323"/>
      <c r="M25" s="129"/>
      <c r="N25" s="132"/>
      <c r="O25" s="109" t="s">
        <v>202</v>
      </c>
      <c r="P25" s="30">
        <v>0</v>
      </c>
      <c r="Q25" s="30">
        <v>1</v>
      </c>
      <c r="R25" s="151"/>
      <c r="S25" s="152"/>
      <c r="T25" s="35" t="s">
        <v>64</v>
      </c>
      <c r="U25" s="37">
        <v>80000000</v>
      </c>
      <c r="V25" s="324"/>
      <c r="W25" s="23"/>
      <c r="X25" s="22"/>
    </row>
    <row r="26" spans="1:24" s="1" customFormat="1" ht="51" customHeight="1">
      <c r="A26" s="276"/>
      <c r="B26" s="152"/>
      <c r="C26" s="152"/>
      <c r="D26" s="162"/>
      <c r="E26" s="131"/>
      <c r="F26" s="131"/>
      <c r="G26" s="152"/>
      <c r="H26" s="232"/>
      <c r="I26" s="160"/>
      <c r="J26" s="131"/>
      <c r="K26" s="278"/>
      <c r="L26" s="323"/>
      <c r="M26" s="129"/>
      <c r="N26" s="132"/>
      <c r="O26" s="38" t="s">
        <v>203</v>
      </c>
      <c r="P26" s="30">
        <v>1</v>
      </c>
      <c r="Q26" s="30">
        <v>1</v>
      </c>
      <c r="R26" s="149"/>
      <c r="S26" s="153"/>
      <c r="T26" s="35" t="s">
        <v>64</v>
      </c>
      <c r="U26" s="37">
        <v>3700000</v>
      </c>
      <c r="V26" s="324"/>
      <c r="W26" s="23"/>
      <c r="X26" s="22"/>
    </row>
    <row r="27" spans="1:24" s="1" customFormat="1" ht="20.25" customHeight="1">
      <c r="A27" s="276"/>
      <c r="B27" s="152"/>
      <c r="C27" s="152"/>
      <c r="D27" s="162"/>
      <c r="E27" s="240">
        <v>0</v>
      </c>
      <c r="F27" s="240">
        <v>1</v>
      </c>
      <c r="G27" s="152"/>
      <c r="H27" s="232" t="s">
        <v>104</v>
      </c>
      <c r="I27" s="129" t="s">
        <v>46</v>
      </c>
      <c r="J27" s="237">
        <v>0</v>
      </c>
      <c r="K27" s="275">
        <v>1</v>
      </c>
      <c r="L27" s="323"/>
      <c r="M27" s="129"/>
      <c r="N27" s="132"/>
      <c r="O27" s="159" t="s">
        <v>204</v>
      </c>
      <c r="P27" s="246">
        <v>0</v>
      </c>
      <c r="Q27" s="246">
        <v>1</v>
      </c>
      <c r="R27" s="148" t="s">
        <v>45</v>
      </c>
      <c r="S27" s="124" t="s">
        <v>130</v>
      </c>
      <c r="T27" s="148" t="s">
        <v>63</v>
      </c>
      <c r="U27" s="145">
        <v>500000000</v>
      </c>
      <c r="V27" s="325"/>
      <c r="W27" s="24"/>
      <c r="X27" s="23"/>
    </row>
    <row r="28" spans="1:24" s="1" customFormat="1" ht="12" customHeight="1">
      <c r="A28" s="276"/>
      <c r="B28" s="152"/>
      <c r="C28" s="152"/>
      <c r="D28" s="162"/>
      <c r="E28" s="131"/>
      <c r="F28" s="131"/>
      <c r="G28" s="152"/>
      <c r="H28" s="232"/>
      <c r="I28" s="129"/>
      <c r="J28" s="131"/>
      <c r="K28" s="277"/>
      <c r="L28" s="323"/>
      <c r="M28" s="129"/>
      <c r="N28" s="132"/>
      <c r="O28" s="244"/>
      <c r="P28" s="247"/>
      <c r="Q28" s="247"/>
      <c r="R28" s="151"/>
      <c r="S28" s="127"/>
      <c r="T28" s="151"/>
      <c r="U28" s="146"/>
      <c r="V28" s="325"/>
      <c r="W28" s="23"/>
      <c r="X28" s="22"/>
    </row>
    <row r="29" spans="1:24" s="1" customFormat="1" ht="12" customHeight="1">
      <c r="A29" s="276"/>
      <c r="B29" s="152"/>
      <c r="C29" s="152"/>
      <c r="D29" s="162"/>
      <c r="E29" s="131"/>
      <c r="F29" s="131"/>
      <c r="G29" s="152"/>
      <c r="H29" s="232"/>
      <c r="I29" s="129"/>
      <c r="J29" s="131"/>
      <c r="K29" s="277"/>
      <c r="L29" s="323"/>
      <c r="M29" s="129"/>
      <c r="N29" s="132"/>
      <c r="O29" s="245"/>
      <c r="P29" s="248"/>
      <c r="Q29" s="248"/>
      <c r="R29" s="149"/>
      <c r="S29" s="125"/>
      <c r="T29" s="149"/>
      <c r="U29" s="147"/>
      <c r="V29" s="325"/>
      <c r="W29" s="22"/>
      <c r="X29" s="22"/>
    </row>
    <row r="30" spans="1:24" s="1" customFormat="1" ht="64.5" customHeight="1">
      <c r="A30" s="276"/>
      <c r="B30" s="152"/>
      <c r="C30" s="152"/>
      <c r="D30" s="162"/>
      <c r="E30" s="122">
        <v>0</v>
      </c>
      <c r="F30" s="241" t="s">
        <v>175</v>
      </c>
      <c r="G30" s="152"/>
      <c r="H30" s="241" t="s">
        <v>174</v>
      </c>
      <c r="I30" s="239" t="s">
        <v>176</v>
      </c>
      <c r="J30" s="122">
        <v>0</v>
      </c>
      <c r="K30" s="279">
        <v>750</v>
      </c>
      <c r="L30" s="323"/>
      <c r="M30" s="129"/>
      <c r="N30" s="132"/>
      <c r="O30" s="110" t="s">
        <v>205</v>
      </c>
      <c r="P30" s="86">
        <v>0</v>
      </c>
      <c r="Q30" s="86">
        <v>1</v>
      </c>
      <c r="R30" s="159" t="s">
        <v>174</v>
      </c>
      <c r="S30" s="176" t="s">
        <v>115</v>
      </c>
      <c r="T30" s="94" t="s">
        <v>64</v>
      </c>
      <c r="U30" s="97">
        <v>0</v>
      </c>
      <c r="V30" s="325"/>
      <c r="W30" s="22"/>
      <c r="X30" s="22"/>
    </row>
    <row r="31" spans="1:24" s="1" customFormat="1" ht="60" customHeight="1">
      <c r="A31" s="276"/>
      <c r="B31" s="152"/>
      <c r="C31" s="152"/>
      <c r="D31" s="162"/>
      <c r="E31" s="152"/>
      <c r="F31" s="152"/>
      <c r="G31" s="152"/>
      <c r="H31" s="152"/>
      <c r="I31" s="132"/>
      <c r="J31" s="152"/>
      <c r="K31" s="280"/>
      <c r="L31" s="323"/>
      <c r="M31" s="129"/>
      <c r="N31" s="132"/>
      <c r="O31" s="85" t="s">
        <v>206</v>
      </c>
      <c r="P31" s="30">
        <v>1</v>
      </c>
      <c r="Q31" s="30">
        <v>1</v>
      </c>
      <c r="R31" s="151"/>
      <c r="S31" s="177"/>
      <c r="T31" s="33" t="s">
        <v>64</v>
      </c>
      <c r="U31" s="34">
        <f>15000000</f>
        <v>15000000</v>
      </c>
      <c r="V31" s="325"/>
      <c r="W31" s="22"/>
      <c r="X31" s="22"/>
    </row>
    <row r="32" spans="1:24" s="1" customFormat="1" ht="48" customHeight="1">
      <c r="A32" s="276"/>
      <c r="B32" s="152"/>
      <c r="C32" s="152"/>
      <c r="D32" s="162"/>
      <c r="E32" s="152"/>
      <c r="F32" s="152"/>
      <c r="G32" s="152"/>
      <c r="H32" s="152"/>
      <c r="I32" s="132"/>
      <c r="J32" s="152"/>
      <c r="K32" s="280"/>
      <c r="L32" s="323"/>
      <c r="M32" s="129"/>
      <c r="N32" s="132"/>
      <c r="O32" s="85" t="s">
        <v>207</v>
      </c>
      <c r="P32" s="30">
        <v>0</v>
      </c>
      <c r="Q32" s="30">
        <v>1</v>
      </c>
      <c r="R32" s="151"/>
      <c r="S32" s="177"/>
      <c r="T32" s="33" t="s">
        <v>64</v>
      </c>
      <c r="U32" s="34">
        <v>50000000</v>
      </c>
      <c r="V32" s="325"/>
      <c r="W32" s="22"/>
      <c r="X32" s="22">
        <f>U32+U52+U57</f>
        <v>138400000</v>
      </c>
    </row>
    <row r="33" spans="1:24" s="1" customFormat="1" ht="69" customHeight="1">
      <c r="A33" s="276"/>
      <c r="B33" s="152"/>
      <c r="C33" s="152"/>
      <c r="D33" s="162"/>
      <c r="E33" s="153"/>
      <c r="F33" s="153"/>
      <c r="G33" s="152"/>
      <c r="H33" s="153"/>
      <c r="I33" s="133"/>
      <c r="J33" s="153"/>
      <c r="K33" s="281"/>
      <c r="L33" s="323"/>
      <c r="M33" s="129"/>
      <c r="N33" s="132"/>
      <c r="O33" s="85" t="s">
        <v>208</v>
      </c>
      <c r="P33" s="30">
        <v>2</v>
      </c>
      <c r="Q33" s="30">
        <v>1</v>
      </c>
      <c r="R33" s="149"/>
      <c r="S33" s="178"/>
      <c r="T33" s="33" t="s">
        <v>64</v>
      </c>
      <c r="U33" s="34">
        <f>2200000*11</f>
        <v>24200000</v>
      </c>
      <c r="V33" s="325"/>
      <c r="W33" s="22"/>
      <c r="X33" s="22"/>
    </row>
    <row r="34" spans="1:24" s="1" customFormat="1" ht="95.25" customHeight="1">
      <c r="A34" s="276"/>
      <c r="B34" s="152"/>
      <c r="C34" s="152"/>
      <c r="D34" s="162"/>
      <c r="E34" s="134">
        <v>0</v>
      </c>
      <c r="F34" s="134" t="s">
        <v>47</v>
      </c>
      <c r="G34" s="152"/>
      <c r="H34" s="134" t="s">
        <v>48</v>
      </c>
      <c r="I34" s="137" t="s">
        <v>48</v>
      </c>
      <c r="J34" s="249" t="s">
        <v>95</v>
      </c>
      <c r="K34" s="282" t="s">
        <v>47</v>
      </c>
      <c r="L34" s="323"/>
      <c r="M34" s="129"/>
      <c r="N34" s="132"/>
      <c r="O34" s="85" t="s">
        <v>209</v>
      </c>
      <c r="P34" s="29">
        <v>2</v>
      </c>
      <c r="Q34" s="30">
        <v>2</v>
      </c>
      <c r="R34" s="124" t="s">
        <v>48</v>
      </c>
      <c r="S34" s="30" t="s">
        <v>131</v>
      </c>
      <c r="T34" s="33" t="s">
        <v>64</v>
      </c>
      <c r="U34" s="34">
        <f>3000000*11*2</f>
        <v>66000000</v>
      </c>
      <c r="V34" s="325"/>
      <c r="W34" s="22"/>
      <c r="X34" s="22"/>
    </row>
    <row r="35" spans="1:24" s="1" customFormat="1" ht="117.75" customHeight="1">
      <c r="A35" s="276"/>
      <c r="B35" s="152"/>
      <c r="C35" s="152"/>
      <c r="D35" s="162"/>
      <c r="E35" s="135"/>
      <c r="F35" s="135"/>
      <c r="G35" s="152"/>
      <c r="H35" s="135"/>
      <c r="I35" s="138"/>
      <c r="J35" s="249"/>
      <c r="K35" s="282"/>
      <c r="L35" s="323"/>
      <c r="M35" s="129"/>
      <c r="N35" s="132"/>
      <c r="O35" s="85" t="s">
        <v>210</v>
      </c>
      <c r="P35" s="29">
        <v>1</v>
      </c>
      <c r="Q35" s="30">
        <v>1</v>
      </c>
      <c r="R35" s="132"/>
      <c r="S35" s="30" t="s">
        <v>131</v>
      </c>
      <c r="T35" s="33" t="s">
        <v>64</v>
      </c>
      <c r="U35" s="34">
        <f>3500000*11</f>
        <v>38500000</v>
      </c>
      <c r="V35" s="325"/>
      <c r="W35" s="22"/>
      <c r="X35" s="22"/>
    </row>
    <row r="36" spans="1:24" s="1" customFormat="1" ht="27" customHeight="1">
      <c r="A36" s="276"/>
      <c r="B36" s="152"/>
      <c r="C36" s="152"/>
      <c r="D36" s="162"/>
      <c r="E36" s="135"/>
      <c r="F36" s="135"/>
      <c r="G36" s="152"/>
      <c r="H36" s="135"/>
      <c r="I36" s="138"/>
      <c r="J36" s="249"/>
      <c r="K36" s="282"/>
      <c r="L36" s="323"/>
      <c r="M36" s="129"/>
      <c r="N36" s="132"/>
      <c r="O36" s="159" t="s">
        <v>211</v>
      </c>
      <c r="P36" s="122">
        <v>1</v>
      </c>
      <c r="Q36" s="122">
        <v>3</v>
      </c>
      <c r="R36" s="132"/>
      <c r="S36" s="30" t="s">
        <v>185</v>
      </c>
      <c r="T36" s="88" t="s">
        <v>181</v>
      </c>
      <c r="U36" s="96">
        <v>236501301</v>
      </c>
      <c r="V36" s="325"/>
      <c r="W36" s="22"/>
      <c r="X36" s="22"/>
    </row>
    <row r="37" spans="1:24" s="1" customFormat="1" ht="31.5" customHeight="1">
      <c r="A37" s="276"/>
      <c r="B37" s="152"/>
      <c r="C37" s="152"/>
      <c r="D37" s="162"/>
      <c r="E37" s="135"/>
      <c r="F37" s="135"/>
      <c r="G37" s="152"/>
      <c r="H37" s="135"/>
      <c r="I37" s="138"/>
      <c r="J37" s="249"/>
      <c r="K37" s="282"/>
      <c r="L37" s="323"/>
      <c r="M37" s="129"/>
      <c r="N37" s="132"/>
      <c r="O37" s="127"/>
      <c r="P37" s="128"/>
      <c r="Q37" s="128"/>
      <c r="R37" s="132"/>
      <c r="S37" s="30" t="s">
        <v>186</v>
      </c>
      <c r="T37" s="88" t="s">
        <v>182</v>
      </c>
      <c r="U37" s="96">
        <v>35533643</v>
      </c>
      <c r="V37" s="325"/>
      <c r="W37" s="22"/>
      <c r="X37" s="22"/>
    </row>
    <row r="38" spans="1:24" s="1" customFormat="1" ht="30.75" customHeight="1">
      <c r="A38" s="276"/>
      <c r="B38" s="152"/>
      <c r="C38" s="152"/>
      <c r="D38" s="162"/>
      <c r="E38" s="135"/>
      <c r="F38" s="135"/>
      <c r="G38" s="152"/>
      <c r="H38" s="135"/>
      <c r="I38" s="138"/>
      <c r="J38" s="249"/>
      <c r="K38" s="282"/>
      <c r="L38" s="323"/>
      <c r="M38" s="129"/>
      <c r="N38" s="132"/>
      <c r="O38" s="127"/>
      <c r="P38" s="128"/>
      <c r="Q38" s="128"/>
      <c r="R38" s="132"/>
      <c r="S38" s="30" t="s">
        <v>186</v>
      </c>
      <c r="T38" s="88" t="s">
        <v>183</v>
      </c>
      <c r="U38" s="96">
        <v>210356977</v>
      </c>
      <c r="V38" s="325"/>
      <c r="W38" s="22"/>
      <c r="X38" s="22"/>
    </row>
    <row r="39" spans="1:24" s="1" customFormat="1" ht="33.75" customHeight="1">
      <c r="A39" s="276"/>
      <c r="B39" s="152"/>
      <c r="C39" s="152"/>
      <c r="D39" s="162"/>
      <c r="E39" s="135"/>
      <c r="F39" s="135"/>
      <c r="G39" s="152"/>
      <c r="H39" s="135"/>
      <c r="I39" s="138"/>
      <c r="J39" s="249"/>
      <c r="K39" s="282"/>
      <c r="L39" s="323"/>
      <c r="M39" s="129"/>
      <c r="N39" s="132"/>
      <c r="O39" s="127"/>
      <c r="P39" s="128"/>
      <c r="Q39" s="128"/>
      <c r="R39" s="132"/>
      <c r="S39" s="30" t="s">
        <v>187</v>
      </c>
      <c r="T39" s="88" t="s">
        <v>184</v>
      </c>
      <c r="U39" s="96">
        <v>99801408</v>
      </c>
      <c r="V39" s="325"/>
      <c r="W39" s="22"/>
      <c r="X39" s="22"/>
    </row>
    <row r="40" spans="1:24" s="1" customFormat="1" ht="27" customHeight="1">
      <c r="A40" s="276"/>
      <c r="B40" s="152"/>
      <c r="C40" s="152"/>
      <c r="D40" s="162"/>
      <c r="E40" s="135"/>
      <c r="F40" s="135"/>
      <c r="G40" s="152"/>
      <c r="H40" s="135"/>
      <c r="I40" s="138"/>
      <c r="J40" s="131"/>
      <c r="K40" s="277"/>
      <c r="L40" s="323"/>
      <c r="M40" s="129"/>
      <c r="N40" s="132"/>
      <c r="O40" s="127"/>
      <c r="P40" s="128"/>
      <c r="Q40" s="128"/>
      <c r="R40" s="132"/>
      <c r="S40" s="122" t="s">
        <v>115</v>
      </c>
      <c r="T40" s="148" t="s">
        <v>64</v>
      </c>
      <c r="U40" s="145">
        <f>315980579+350000000+119819421</f>
        <v>785800000</v>
      </c>
      <c r="V40" s="325"/>
      <c r="W40" s="25"/>
      <c r="X40" s="22"/>
    </row>
    <row r="41" spans="1:24" s="1" customFormat="1" ht="10.5" customHeight="1">
      <c r="A41" s="276"/>
      <c r="B41" s="152"/>
      <c r="C41" s="152"/>
      <c r="D41" s="162"/>
      <c r="E41" s="135"/>
      <c r="F41" s="135"/>
      <c r="G41" s="152"/>
      <c r="H41" s="135"/>
      <c r="I41" s="138"/>
      <c r="J41" s="131"/>
      <c r="K41" s="277"/>
      <c r="L41" s="323"/>
      <c r="M41" s="129"/>
      <c r="N41" s="132"/>
      <c r="O41" s="127"/>
      <c r="P41" s="128"/>
      <c r="Q41" s="128"/>
      <c r="R41" s="132"/>
      <c r="S41" s="123"/>
      <c r="T41" s="149"/>
      <c r="U41" s="147"/>
      <c r="V41" s="325"/>
      <c r="W41" s="25"/>
      <c r="X41" s="22"/>
    </row>
    <row r="42" spans="1:24" s="1" customFormat="1" ht="34.5" customHeight="1">
      <c r="A42" s="276"/>
      <c r="B42" s="152"/>
      <c r="C42" s="152"/>
      <c r="D42" s="162"/>
      <c r="E42" s="135"/>
      <c r="F42" s="135"/>
      <c r="G42" s="152"/>
      <c r="H42" s="135"/>
      <c r="I42" s="138"/>
      <c r="J42" s="131"/>
      <c r="K42" s="277"/>
      <c r="L42" s="323"/>
      <c r="M42" s="129"/>
      <c r="N42" s="132"/>
      <c r="O42" s="125"/>
      <c r="P42" s="123"/>
      <c r="Q42" s="123"/>
      <c r="R42" s="132"/>
      <c r="S42" s="30" t="s">
        <v>188</v>
      </c>
      <c r="T42" s="94" t="s">
        <v>60</v>
      </c>
      <c r="U42" s="97">
        <v>215980579</v>
      </c>
      <c r="V42" s="325"/>
      <c r="W42" s="25"/>
      <c r="X42" s="22"/>
    </row>
    <row r="43" spans="1:24" s="1" customFormat="1" ht="106.5" customHeight="1">
      <c r="A43" s="276"/>
      <c r="B43" s="152"/>
      <c r="C43" s="152"/>
      <c r="D43" s="162"/>
      <c r="E43" s="135"/>
      <c r="F43" s="135"/>
      <c r="G43" s="152"/>
      <c r="H43" s="135"/>
      <c r="I43" s="138"/>
      <c r="J43" s="131"/>
      <c r="K43" s="277"/>
      <c r="L43" s="323"/>
      <c r="M43" s="129"/>
      <c r="N43" s="132"/>
      <c r="O43" s="83" t="s">
        <v>212</v>
      </c>
      <c r="P43" s="30">
        <v>4</v>
      </c>
      <c r="Q43" s="30">
        <v>3</v>
      </c>
      <c r="R43" s="132"/>
      <c r="S43" s="30" t="s">
        <v>115</v>
      </c>
      <c r="T43" s="33" t="s">
        <v>64</v>
      </c>
      <c r="U43" s="34">
        <f>2200000*11+1700000*11*2</f>
        <v>61600000</v>
      </c>
      <c r="V43" s="325"/>
      <c r="W43" s="25"/>
      <c r="X43" s="22"/>
    </row>
    <row r="44" spans="1:25" s="1" customFormat="1" ht="138" customHeight="1">
      <c r="A44" s="276"/>
      <c r="B44" s="152"/>
      <c r="C44" s="152"/>
      <c r="D44" s="162"/>
      <c r="E44" s="135"/>
      <c r="F44" s="135"/>
      <c r="G44" s="152"/>
      <c r="H44" s="135"/>
      <c r="I44" s="138"/>
      <c r="J44" s="131"/>
      <c r="K44" s="277"/>
      <c r="L44" s="323"/>
      <c r="M44" s="129"/>
      <c r="N44" s="132"/>
      <c r="O44" s="38" t="s">
        <v>213</v>
      </c>
      <c r="P44" s="30">
        <v>1</v>
      </c>
      <c r="Q44" s="30">
        <v>1</v>
      </c>
      <c r="R44" s="132"/>
      <c r="S44" s="30" t="s">
        <v>115</v>
      </c>
      <c r="T44" s="33" t="s">
        <v>64</v>
      </c>
      <c r="U44" s="34">
        <f>14300000</f>
        <v>14300000</v>
      </c>
      <c r="V44" s="325"/>
      <c r="W44" s="25"/>
      <c r="X44" s="22"/>
      <c r="Y44" s="31"/>
    </row>
    <row r="45" spans="1:24" s="1" customFormat="1" ht="65.25" customHeight="1">
      <c r="A45" s="276"/>
      <c r="B45" s="152"/>
      <c r="C45" s="152"/>
      <c r="D45" s="162"/>
      <c r="E45" s="135"/>
      <c r="F45" s="135"/>
      <c r="G45" s="152"/>
      <c r="H45" s="135"/>
      <c r="I45" s="138"/>
      <c r="J45" s="131"/>
      <c r="K45" s="277"/>
      <c r="L45" s="323"/>
      <c r="M45" s="129"/>
      <c r="N45" s="132"/>
      <c r="O45" s="38" t="s">
        <v>214</v>
      </c>
      <c r="P45" s="30">
        <v>0</v>
      </c>
      <c r="Q45" s="30">
        <v>1</v>
      </c>
      <c r="R45" s="132"/>
      <c r="S45" s="30" t="s">
        <v>115</v>
      </c>
      <c r="T45" s="33" t="s">
        <v>64</v>
      </c>
      <c r="U45" s="34">
        <v>19600000</v>
      </c>
      <c r="V45" s="325"/>
      <c r="W45" s="25"/>
      <c r="X45" s="22"/>
    </row>
    <row r="46" spans="1:24" s="1" customFormat="1" ht="52.5" customHeight="1">
      <c r="A46" s="276"/>
      <c r="B46" s="152"/>
      <c r="C46" s="152"/>
      <c r="D46" s="162"/>
      <c r="E46" s="135"/>
      <c r="F46" s="135"/>
      <c r="G46" s="152"/>
      <c r="H46" s="135"/>
      <c r="I46" s="138"/>
      <c r="J46" s="131"/>
      <c r="K46" s="277"/>
      <c r="L46" s="323"/>
      <c r="M46" s="129"/>
      <c r="N46" s="132"/>
      <c r="O46" s="38" t="s">
        <v>215</v>
      </c>
      <c r="P46" s="30">
        <v>0</v>
      </c>
      <c r="Q46" s="30">
        <v>1</v>
      </c>
      <c r="R46" s="132"/>
      <c r="S46" s="30" t="s">
        <v>115</v>
      </c>
      <c r="T46" s="33" t="s">
        <v>64</v>
      </c>
      <c r="U46" s="34">
        <v>0</v>
      </c>
      <c r="V46" s="325"/>
      <c r="W46" s="25"/>
      <c r="X46" s="22"/>
    </row>
    <row r="47" spans="1:24" s="1" customFormat="1" ht="42" customHeight="1">
      <c r="A47" s="276"/>
      <c r="B47" s="153"/>
      <c r="C47" s="153"/>
      <c r="D47" s="163"/>
      <c r="E47" s="136"/>
      <c r="F47" s="136"/>
      <c r="G47" s="153"/>
      <c r="H47" s="136"/>
      <c r="I47" s="139"/>
      <c r="J47" s="131"/>
      <c r="K47" s="277"/>
      <c r="L47" s="326"/>
      <c r="M47" s="129"/>
      <c r="N47" s="133"/>
      <c r="O47" s="38" t="s">
        <v>216</v>
      </c>
      <c r="P47" s="30">
        <v>0</v>
      </c>
      <c r="Q47" s="30">
        <v>1</v>
      </c>
      <c r="R47" s="133"/>
      <c r="S47" s="30" t="s">
        <v>115</v>
      </c>
      <c r="T47" s="33" t="s">
        <v>64</v>
      </c>
      <c r="U47" s="34">
        <v>0</v>
      </c>
      <c r="V47" s="327"/>
      <c r="W47" s="25"/>
      <c r="X47" s="22"/>
    </row>
    <row r="48" spans="1:24" s="1" customFormat="1" ht="64.5" customHeight="1">
      <c r="A48" s="276"/>
      <c r="B48" s="170" t="s">
        <v>49</v>
      </c>
      <c r="C48" s="134" t="s">
        <v>50</v>
      </c>
      <c r="D48" s="172" t="s">
        <v>51</v>
      </c>
      <c r="E48" s="134">
        <v>2</v>
      </c>
      <c r="F48" s="134" t="s">
        <v>53</v>
      </c>
      <c r="G48" s="165" t="s">
        <v>52</v>
      </c>
      <c r="H48" s="165" t="s">
        <v>105</v>
      </c>
      <c r="I48" s="137" t="s">
        <v>55</v>
      </c>
      <c r="J48" s="156">
        <v>2</v>
      </c>
      <c r="K48" s="283" t="s">
        <v>53</v>
      </c>
      <c r="L48" s="328">
        <v>2020630010107</v>
      </c>
      <c r="M48" s="130" t="s">
        <v>94</v>
      </c>
      <c r="N48" s="129" t="s">
        <v>111</v>
      </c>
      <c r="O48" s="111" t="s">
        <v>217</v>
      </c>
      <c r="P48" s="89">
        <v>0</v>
      </c>
      <c r="Q48" s="89">
        <v>1</v>
      </c>
      <c r="R48" s="148" t="s">
        <v>54</v>
      </c>
      <c r="S48" s="92" t="s">
        <v>132</v>
      </c>
      <c r="T48" s="33" t="s">
        <v>65</v>
      </c>
      <c r="U48" s="34">
        <v>200100000</v>
      </c>
      <c r="V48" s="322" t="s">
        <v>67</v>
      </c>
      <c r="W48" s="22"/>
      <c r="X48" s="22"/>
    </row>
    <row r="49" spans="1:24" s="1" customFormat="1" ht="37.5" customHeight="1">
      <c r="A49" s="276"/>
      <c r="B49" s="170"/>
      <c r="C49" s="135"/>
      <c r="D49" s="173"/>
      <c r="E49" s="135"/>
      <c r="F49" s="135"/>
      <c r="G49" s="166"/>
      <c r="H49" s="166"/>
      <c r="I49" s="138"/>
      <c r="J49" s="157"/>
      <c r="K49" s="284"/>
      <c r="L49" s="328"/>
      <c r="M49" s="130"/>
      <c r="N49" s="129"/>
      <c r="O49" s="127" t="s">
        <v>218</v>
      </c>
      <c r="P49" s="128">
        <v>0</v>
      </c>
      <c r="Q49" s="128">
        <v>1</v>
      </c>
      <c r="R49" s="151"/>
      <c r="S49" s="93" t="s">
        <v>179</v>
      </c>
      <c r="T49" s="33" t="s">
        <v>180</v>
      </c>
      <c r="U49" s="34">
        <v>383949940</v>
      </c>
      <c r="V49" s="325"/>
      <c r="W49" s="22"/>
      <c r="X49" s="22"/>
    </row>
    <row r="50" spans="1:24" s="1" customFormat="1" ht="30.75" customHeight="1">
      <c r="A50" s="276"/>
      <c r="B50" s="170"/>
      <c r="C50" s="153"/>
      <c r="D50" s="163"/>
      <c r="E50" s="136"/>
      <c r="F50" s="136"/>
      <c r="G50" s="167"/>
      <c r="H50" s="236"/>
      <c r="I50" s="139"/>
      <c r="J50" s="158"/>
      <c r="K50" s="285"/>
      <c r="L50" s="328"/>
      <c r="M50" s="131"/>
      <c r="N50" s="129"/>
      <c r="O50" s="125"/>
      <c r="P50" s="123"/>
      <c r="Q50" s="123"/>
      <c r="R50" s="149"/>
      <c r="S50" s="91" t="s">
        <v>132</v>
      </c>
      <c r="T50" s="33" t="s">
        <v>65</v>
      </c>
      <c r="U50" s="34">
        <v>162361749</v>
      </c>
      <c r="V50" s="327"/>
      <c r="W50" s="22"/>
      <c r="X50" s="22"/>
    </row>
    <row r="51" spans="1:24" s="1" customFormat="1" ht="125.25" customHeight="1">
      <c r="A51" s="276"/>
      <c r="B51" s="129" t="s">
        <v>73</v>
      </c>
      <c r="C51" s="168" t="s">
        <v>74</v>
      </c>
      <c r="D51" s="169" t="s">
        <v>75</v>
      </c>
      <c r="E51" s="171">
        <v>0</v>
      </c>
      <c r="F51" s="164" t="s">
        <v>171</v>
      </c>
      <c r="G51" s="168" t="s">
        <v>76</v>
      </c>
      <c r="H51" s="235" t="s">
        <v>79</v>
      </c>
      <c r="I51" s="168" t="s">
        <v>91</v>
      </c>
      <c r="J51" s="238" t="s">
        <v>96</v>
      </c>
      <c r="K51" s="286" t="s">
        <v>93</v>
      </c>
      <c r="L51" s="321">
        <v>2020630010173</v>
      </c>
      <c r="M51" s="122" t="s">
        <v>77</v>
      </c>
      <c r="N51" s="122" t="s">
        <v>112</v>
      </c>
      <c r="O51" s="85" t="s">
        <v>219</v>
      </c>
      <c r="P51" s="32">
        <v>0</v>
      </c>
      <c r="Q51" s="32">
        <v>2</v>
      </c>
      <c r="R51" s="150" t="s">
        <v>160</v>
      </c>
      <c r="S51" s="131" t="s">
        <v>154</v>
      </c>
      <c r="T51" s="33" t="s">
        <v>64</v>
      </c>
      <c r="U51" s="34">
        <f>2800000*11*2</f>
        <v>61600000</v>
      </c>
      <c r="V51" s="322" t="s">
        <v>67</v>
      </c>
      <c r="W51" s="22"/>
      <c r="X51" s="22"/>
    </row>
    <row r="52" spans="1:24" s="1" customFormat="1" ht="81.75" customHeight="1">
      <c r="A52" s="276"/>
      <c r="B52" s="129"/>
      <c r="C52" s="168"/>
      <c r="D52" s="169"/>
      <c r="E52" s="171"/>
      <c r="F52" s="164"/>
      <c r="G52" s="168"/>
      <c r="H52" s="235"/>
      <c r="I52" s="129"/>
      <c r="J52" s="131"/>
      <c r="K52" s="277"/>
      <c r="L52" s="323"/>
      <c r="M52" s="152"/>
      <c r="N52" s="152"/>
      <c r="O52" s="85" t="s">
        <v>220</v>
      </c>
      <c r="P52" s="32">
        <v>0</v>
      </c>
      <c r="Q52" s="32">
        <v>1</v>
      </c>
      <c r="R52" s="150"/>
      <c r="S52" s="131"/>
      <c r="T52" s="33" t="s">
        <v>64</v>
      </c>
      <c r="U52" s="34">
        <f>38400000</f>
        <v>38400000</v>
      </c>
      <c r="V52" s="324"/>
      <c r="W52" s="22"/>
      <c r="X52" s="22"/>
    </row>
    <row r="53" spans="1:24" s="1" customFormat="1" ht="46.5" customHeight="1">
      <c r="A53" s="276"/>
      <c r="B53" s="129"/>
      <c r="C53" s="168"/>
      <c r="D53" s="169"/>
      <c r="E53" s="171"/>
      <c r="F53" s="164"/>
      <c r="G53" s="168"/>
      <c r="H53" s="235"/>
      <c r="I53" s="129"/>
      <c r="J53" s="131"/>
      <c r="K53" s="277"/>
      <c r="L53" s="323"/>
      <c r="M53" s="152"/>
      <c r="N53" s="152"/>
      <c r="O53" s="85" t="s">
        <v>221</v>
      </c>
      <c r="P53" s="32">
        <v>4</v>
      </c>
      <c r="Q53" s="32">
        <v>4</v>
      </c>
      <c r="R53" s="150"/>
      <c r="S53" s="131"/>
      <c r="T53" s="33" t="s">
        <v>64</v>
      </c>
      <c r="U53" s="34">
        <v>178600000</v>
      </c>
      <c r="V53" s="324"/>
      <c r="W53" s="22"/>
      <c r="X53" s="22"/>
    </row>
    <row r="54" spans="1:24" s="1" customFormat="1" ht="64.5" customHeight="1">
      <c r="A54" s="276"/>
      <c r="B54" s="129"/>
      <c r="C54" s="168"/>
      <c r="D54" s="169"/>
      <c r="E54" s="112"/>
      <c r="F54" s="117"/>
      <c r="G54" s="168"/>
      <c r="H54" s="235"/>
      <c r="I54" s="35"/>
      <c r="J54" s="30"/>
      <c r="K54" s="287"/>
      <c r="L54" s="323"/>
      <c r="M54" s="152"/>
      <c r="N54" s="152"/>
      <c r="O54" s="85" t="s">
        <v>222</v>
      </c>
      <c r="P54" s="32">
        <v>0</v>
      </c>
      <c r="Q54" s="32">
        <v>1</v>
      </c>
      <c r="R54" s="102"/>
      <c r="S54" s="131"/>
      <c r="T54" s="85" t="s">
        <v>64</v>
      </c>
      <c r="U54" s="34">
        <v>50000000</v>
      </c>
      <c r="V54" s="327"/>
      <c r="W54" s="22"/>
      <c r="X54" s="22"/>
    </row>
    <row r="55" spans="1:24" s="1" customFormat="1" ht="110.25" customHeight="1">
      <c r="A55" s="276"/>
      <c r="B55" s="129"/>
      <c r="C55" s="168"/>
      <c r="D55" s="169"/>
      <c r="E55" s="140">
        <v>0</v>
      </c>
      <c r="F55" s="134" t="s">
        <v>172</v>
      </c>
      <c r="G55" s="168"/>
      <c r="H55" s="235"/>
      <c r="I55" s="168" t="s">
        <v>173</v>
      </c>
      <c r="J55" s="238" t="s">
        <v>97</v>
      </c>
      <c r="K55" s="286" t="s">
        <v>92</v>
      </c>
      <c r="L55" s="323"/>
      <c r="M55" s="152"/>
      <c r="N55" s="152"/>
      <c r="O55" s="83" t="s">
        <v>223</v>
      </c>
      <c r="P55" s="32">
        <v>0</v>
      </c>
      <c r="Q55" s="32">
        <v>2</v>
      </c>
      <c r="R55" s="151" t="s">
        <v>159</v>
      </c>
      <c r="S55" s="131"/>
      <c r="T55" s="33" t="s">
        <v>64</v>
      </c>
      <c r="U55" s="34">
        <v>74800000</v>
      </c>
      <c r="V55" s="329" t="s">
        <v>67</v>
      </c>
      <c r="W55" s="22"/>
      <c r="X55" s="22"/>
    </row>
    <row r="56" spans="1:24" s="1" customFormat="1" ht="72.75" customHeight="1">
      <c r="A56" s="276"/>
      <c r="B56" s="129"/>
      <c r="C56" s="168"/>
      <c r="D56" s="169"/>
      <c r="E56" s="141"/>
      <c r="F56" s="135"/>
      <c r="G56" s="168"/>
      <c r="H56" s="235"/>
      <c r="I56" s="168"/>
      <c r="J56" s="238"/>
      <c r="K56" s="286"/>
      <c r="L56" s="323"/>
      <c r="M56" s="152"/>
      <c r="N56" s="152"/>
      <c r="O56" s="83" t="s">
        <v>224</v>
      </c>
      <c r="P56" s="32">
        <v>0</v>
      </c>
      <c r="Q56" s="32">
        <v>1</v>
      </c>
      <c r="R56" s="151"/>
      <c r="S56" s="131"/>
      <c r="T56" s="33" t="s">
        <v>64</v>
      </c>
      <c r="U56" s="34">
        <f>46600000</f>
        <v>46600000</v>
      </c>
      <c r="V56" s="330"/>
      <c r="W56" s="22"/>
      <c r="X56" s="22"/>
    </row>
    <row r="57" spans="1:24" s="1" customFormat="1" ht="54.75" customHeight="1">
      <c r="A57" s="276"/>
      <c r="B57" s="129"/>
      <c r="C57" s="168"/>
      <c r="D57" s="169"/>
      <c r="E57" s="142"/>
      <c r="F57" s="136"/>
      <c r="G57" s="168"/>
      <c r="H57" s="235"/>
      <c r="I57" s="129"/>
      <c r="J57" s="131"/>
      <c r="K57" s="277"/>
      <c r="L57" s="323"/>
      <c r="M57" s="152"/>
      <c r="N57" s="152"/>
      <c r="O57" s="84" t="s">
        <v>225</v>
      </c>
      <c r="P57" s="32">
        <v>0</v>
      </c>
      <c r="Q57" s="32">
        <v>1</v>
      </c>
      <c r="R57" s="151"/>
      <c r="S57" s="131"/>
      <c r="T57" s="33" t="s">
        <v>64</v>
      </c>
      <c r="U57" s="34">
        <v>50000000</v>
      </c>
      <c r="V57" s="330"/>
      <c r="W57" s="22"/>
      <c r="X57" s="22"/>
    </row>
    <row r="58" spans="1:24" s="1" customFormat="1" ht="57" customHeight="1">
      <c r="A58" s="276"/>
      <c r="B58" s="124" t="s">
        <v>73</v>
      </c>
      <c r="C58" s="137" t="s">
        <v>74</v>
      </c>
      <c r="D58" s="172" t="s">
        <v>75</v>
      </c>
      <c r="E58" s="140">
        <v>0</v>
      </c>
      <c r="F58" s="134" t="s">
        <v>150</v>
      </c>
      <c r="G58" s="137" t="s">
        <v>151</v>
      </c>
      <c r="H58" s="126" t="s">
        <v>152</v>
      </c>
      <c r="I58" s="124" t="s">
        <v>152</v>
      </c>
      <c r="J58" s="122">
        <v>0</v>
      </c>
      <c r="K58" s="279" t="s">
        <v>150</v>
      </c>
      <c r="L58" s="323"/>
      <c r="M58" s="152"/>
      <c r="N58" s="152"/>
      <c r="O58" s="239" t="s">
        <v>226</v>
      </c>
      <c r="P58" s="246">
        <v>0</v>
      </c>
      <c r="Q58" s="246">
        <v>1</v>
      </c>
      <c r="R58" s="250" t="s">
        <v>152</v>
      </c>
      <c r="S58" s="30" t="s">
        <v>178</v>
      </c>
      <c r="T58" s="33" t="s">
        <v>177</v>
      </c>
      <c r="U58" s="34">
        <v>690655652</v>
      </c>
      <c r="V58" s="331" t="s">
        <v>67</v>
      </c>
      <c r="W58" s="22"/>
      <c r="X58" s="22"/>
    </row>
    <row r="59" spans="1:23" s="74" customFormat="1" ht="29.25" customHeight="1">
      <c r="A59" s="276"/>
      <c r="B59" s="125"/>
      <c r="C59" s="125"/>
      <c r="D59" s="242"/>
      <c r="E59" s="123"/>
      <c r="F59" s="123"/>
      <c r="G59" s="242"/>
      <c r="H59" s="125"/>
      <c r="I59" s="125"/>
      <c r="J59" s="123"/>
      <c r="K59" s="288"/>
      <c r="L59" s="326"/>
      <c r="M59" s="152"/>
      <c r="N59" s="152"/>
      <c r="O59" s="125"/>
      <c r="P59" s="123"/>
      <c r="Q59" s="123"/>
      <c r="R59" s="125"/>
      <c r="S59" s="72" t="s">
        <v>153</v>
      </c>
      <c r="T59" s="85" t="s">
        <v>64</v>
      </c>
      <c r="U59" s="98">
        <v>250000000</v>
      </c>
      <c r="V59" s="325"/>
      <c r="W59" s="73"/>
    </row>
    <row r="60" spans="1:23" s="74" customFormat="1" ht="52.5" customHeight="1">
      <c r="A60" s="276"/>
      <c r="B60" s="101"/>
      <c r="C60" s="101"/>
      <c r="D60" s="105"/>
      <c r="E60" s="100"/>
      <c r="F60" s="100"/>
      <c r="G60" s="105"/>
      <c r="H60" s="91"/>
      <c r="I60" s="106"/>
      <c r="J60" s="100"/>
      <c r="K60" s="289"/>
      <c r="L60" s="332"/>
      <c r="M60" s="123"/>
      <c r="N60" s="123"/>
      <c r="O60" s="91" t="s">
        <v>227</v>
      </c>
      <c r="P60" s="100">
        <v>0</v>
      </c>
      <c r="Q60" s="100">
        <v>1</v>
      </c>
      <c r="R60" s="91" t="s">
        <v>152</v>
      </c>
      <c r="S60" s="107" t="s">
        <v>153</v>
      </c>
      <c r="T60" s="85" t="s">
        <v>64</v>
      </c>
      <c r="U60" s="108">
        <v>25000000</v>
      </c>
      <c r="V60" s="327"/>
      <c r="W60" s="73"/>
    </row>
    <row r="61" spans="1:24" s="1" customFormat="1" ht="29.25" customHeight="1">
      <c r="A61" s="276"/>
      <c r="B61" s="179" t="s">
        <v>137</v>
      </c>
      <c r="C61" s="252" t="s">
        <v>138</v>
      </c>
      <c r="D61" s="254" t="s">
        <v>139</v>
      </c>
      <c r="E61" s="103">
        <v>0</v>
      </c>
      <c r="F61" s="103" t="s">
        <v>140</v>
      </c>
      <c r="G61" s="252" t="s">
        <v>141</v>
      </c>
      <c r="H61" s="68" t="s">
        <v>142</v>
      </c>
      <c r="I61" s="69" t="s">
        <v>143</v>
      </c>
      <c r="J61" s="103">
        <v>0</v>
      </c>
      <c r="K61" s="290" t="s">
        <v>140</v>
      </c>
      <c r="L61" s="317">
        <v>2020630010116</v>
      </c>
      <c r="M61" s="256" t="s">
        <v>144</v>
      </c>
      <c r="N61" s="179" t="s">
        <v>169</v>
      </c>
      <c r="O61" s="70" t="s">
        <v>228</v>
      </c>
      <c r="P61" s="71">
        <v>0</v>
      </c>
      <c r="Q61" s="71">
        <v>4</v>
      </c>
      <c r="R61" s="68" t="s">
        <v>143</v>
      </c>
      <c r="S61" s="103" t="s">
        <v>145</v>
      </c>
      <c r="T61" s="70" t="s">
        <v>64</v>
      </c>
      <c r="U61" s="99">
        <v>120000000</v>
      </c>
      <c r="V61" s="333" t="s">
        <v>67</v>
      </c>
      <c r="W61" s="22"/>
      <c r="X61" s="22"/>
    </row>
    <row r="62" spans="1:24" s="1" customFormat="1" ht="31.5" customHeight="1">
      <c r="A62" s="276"/>
      <c r="B62" s="251"/>
      <c r="C62" s="253"/>
      <c r="D62" s="255"/>
      <c r="E62" s="256">
        <v>0</v>
      </c>
      <c r="F62" s="256" t="s">
        <v>146</v>
      </c>
      <c r="G62" s="253"/>
      <c r="H62" s="258" t="s">
        <v>147</v>
      </c>
      <c r="I62" s="258" t="s">
        <v>148</v>
      </c>
      <c r="J62" s="256">
        <v>0</v>
      </c>
      <c r="K62" s="291" t="s">
        <v>146</v>
      </c>
      <c r="L62" s="334">
        <v>2020630010116</v>
      </c>
      <c r="M62" s="257"/>
      <c r="N62" s="251"/>
      <c r="O62" s="70" t="s">
        <v>229</v>
      </c>
      <c r="P62" s="71">
        <v>0</v>
      </c>
      <c r="Q62" s="71">
        <v>1</v>
      </c>
      <c r="R62" s="70" t="s">
        <v>148</v>
      </c>
      <c r="S62" s="103" t="s">
        <v>149</v>
      </c>
      <c r="T62" s="70" t="s">
        <v>64</v>
      </c>
      <c r="U62" s="99">
        <v>90000000</v>
      </c>
      <c r="V62" s="325"/>
      <c r="W62" s="22"/>
      <c r="X62" s="22"/>
    </row>
    <row r="63" spans="1:24" s="1" customFormat="1" ht="110.25" customHeight="1">
      <c r="A63" s="276"/>
      <c r="B63" s="125"/>
      <c r="C63" s="123"/>
      <c r="D63" s="242"/>
      <c r="E63" s="123"/>
      <c r="F63" s="123"/>
      <c r="G63" s="123"/>
      <c r="H63" s="259"/>
      <c r="I63" s="259"/>
      <c r="J63" s="123"/>
      <c r="K63" s="288"/>
      <c r="L63" s="335"/>
      <c r="M63" s="123"/>
      <c r="N63" s="125"/>
      <c r="O63" s="70" t="s">
        <v>230</v>
      </c>
      <c r="P63" s="71">
        <v>0</v>
      </c>
      <c r="Q63" s="71">
        <v>2</v>
      </c>
      <c r="R63" s="83" t="s">
        <v>189</v>
      </c>
      <c r="S63" s="103" t="s">
        <v>149</v>
      </c>
      <c r="T63" s="70" t="s">
        <v>64</v>
      </c>
      <c r="U63" s="99">
        <v>40000000</v>
      </c>
      <c r="V63" s="327"/>
      <c r="W63" s="22"/>
      <c r="X63" s="22"/>
    </row>
    <row r="64" spans="1:23" s="74" customFormat="1" ht="61.5" customHeight="1">
      <c r="A64" s="292"/>
      <c r="B64" s="103" t="s">
        <v>161</v>
      </c>
      <c r="C64" s="75" t="s">
        <v>162</v>
      </c>
      <c r="D64" s="104" t="s">
        <v>163</v>
      </c>
      <c r="E64" s="103">
        <v>0</v>
      </c>
      <c r="F64" s="103">
        <v>2</v>
      </c>
      <c r="G64" s="75" t="s">
        <v>164</v>
      </c>
      <c r="H64" s="70" t="s">
        <v>165</v>
      </c>
      <c r="I64" s="70" t="s">
        <v>165</v>
      </c>
      <c r="J64" s="103">
        <v>0</v>
      </c>
      <c r="K64" s="290">
        <v>2</v>
      </c>
      <c r="L64" s="317">
        <v>2020630010115</v>
      </c>
      <c r="M64" s="90" t="s">
        <v>166</v>
      </c>
      <c r="N64" s="90" t="s">
        <v>170</v>
      </c>
      <c r="O64" s="70" t="s">
        <v>231</v>
      </c>
      <c r="P64" s="103">
        <v>0</v>
      </c>
      <c r="Q64" s="103">
        <v>1</v>
      </c>
      <c r="R64" s="336" t="s">
        <v>165</v>
      </c>
      <c r="S64" s="103" t="s">
        <v>167</v>
      </c>
      <c r="T64" s="70" t="s">
        <v>64</v>
      </c>
      <c r="U64" s="99">
        <v>80000000</v>
      </c>
      <c r="V64" s="337" t="s">
        <v>67</v>
      </c>
      <c r="W64" s="73"/>
    </row>
    <row r="65" spans="1:24" s="1" customFormat="1" ht="69" customHeight="1">
      <c r="A65" s="293" t="s">
        <v>56</v>
      </c>
      <c r="B65" s="120" t="s">
        <v>78</v>
      </c>
      <c r="C65" s="119" t="s">
        <v>80</v>
      </c>
      <c r="D65" s="120" t="s">
        <v>81</v>
      </c>
      <c r="E65" s="119">
        <v>3</v>
      </c>
      <c r="F65" s="119">
        <v>4</v>
      </c>
      <c r="G65" s="39" t="s">
        <v>82</v>
      </c>
      <c r="H65" s="39" t="s">
        <v>107</v>
      </c>
      <c r="I65" s="39" t="s">
        <v>84</v>
      </c>
      <c r="J65" s="40">
        <v>1</v>
      </c>
      <c r="K65" s="294">
        <v>4</v>
      </c>
      <c r="L65" s="338">
        <v>2020630010168</v>
      </c>
      <c r="M65" s="33" t="s">
        <v>88</v>
      </c>
      <c r="N65" s="339" t="s">
        <v>114</v>
      </c>
      <c r="O65" s="85" t="s">
        <v>232</v>
      </c>
      <c r="P65" s="32">
        <v>0</v>
      </c>
      <c r="Q65" s="32">
        <v>1</v>
      </c>
      <c r="R65" s="33" t="s">
        <v>83</v>
      </c>
      <c r="S65" s="33" t="s">
        <v>136</v>
      </c>
      <c r="T65" s="33" t="s">
        <v>60</v>
      </c>
      <c r="U65" s="34">
        <v>484019421</v>
      </c>
      <c r="V65" s="340" t="s">
        <v>67</v>
      </c>
      <c r="W65" s="22"/>
      <c r="X65" s="22"/>
    </row>
    <row r="66" spans="1:24" s="1" customFormat="1" ht="43.5" customHeight="1">
      <c r="A66" s="295"/>
      <c r="B66" s="169" t="s">
        <v>49</v>
      </c>
      <c r="C66" s="164" t="s">
        <v>50</v>
      </c>
      <c r="D66" s="169" t="s">
        <v>51</v>
      </c>
      <c r="E66" s="180">
        <v>1</v>
      </c>
      <c r="F66" s="180">
        <v>1</v>
      </c>
      <c r="G66" s="234" t="s">
        <v>52</v>
      </c>
      <c r="H66" s="234" t="s">
        <v>106</v>
      </c>
      <c r="I66" s="234" t="s">
        <v>58</v>
      </c>
      <c r="J66" s="180">
        <v>1</v>
      </c>
      <c r="K66" s="296">
        <v>1</v>
      </c>
      <c r="L66" s="319">
        <v>2020630010117</v>
      </c>
      <c r="M66" s="175" t="s">
        <v>66</v>
      </c>
      <c r="N66" s="143" t="s">
        <v>108</v>
      </c>
      <c r="O66" s="229" t="s">
        <v>233</v>
      </c>
      <c r="P66" s="150">
        <v>12</v>
      </c>
      <c r="Q66" s="150">
        <v>12</v>
      </c>
      <c r="R66" s="148" t="s">
        <v>57</v>
      </c>
      <c r="S66" s="150" t="s">
        <v>133</v>
      </c>
      <c r="T66" s="148" t="s">
        <v>90</v>
      </c>
      <c r="U66" s="145">
        <v>3352638251</v>
      </c>
      <c r="V66" s="329" t="s">
        <v>67</v>
      </c>
      <c r="W66" s="22"/>
      <c r="X66" s="22"/>
    </row>
    <row r="67" spans="1:24" s="1" customFormat="1" ht="33" customHeight="1">
      <c r="A67" s="295"/>
      <c r="B67" s="169"/>
      <c r="C67" s="164"/>
      <c r="D67" s="169"/>
      <c r="E67" s="180"/>
      <c r="F67" s="180"/>
      <c r="G67" s="234"/>
      <c r="H67" s="234"/>
      <c r="I67" s="234"/>
      <c r="J67" s="180"/>
      <c r="K67" s="296"/>
      <c r="L67" s="319"/>
      <c r="M67" s="175"/>
      <c r="N67" s="144"/>
      <c r="O67" s="175"/>
      <c r="P67" s="150"/>
      <c r="Q67" s="150"/>
      <c r="R67" s="151"/>
      <c r="S67" s="150"/>
      <c r="T67" s="149"/>
      <c r="U67" s="147"/>
      <c r="V67" s="329"/>
      <c r="W67" s="22"/>
      <c r="X67" s="22"/>
    </row>
    <row r="68" spans="1:24" s="1" customFormat="1" ht="57" customHeight="1" thickBot="1">
      <c r="A68" s="297"/>
      <c r="B68" s="298"/>
      <c r="C68" s="299"/>
      <c r="D68" s="298"/>
      <c r="E68" s="299"/>
      <c r="F68" s="299"/>
      <c r="G68" s="300"/>
      <c r="H68" s="300"/>
      <c r="I68" s="300"/>
      <c r="J68" s="299"/>
      <c r="K68" s="301"/>
      <c r="L68" s="341"/>
      <c r="M68" s="342"/>
      <c r="N68" s="343"/>
      <c r="O68" s="342"/>
      <c r="P68" s="299"/>
      <c r="Q68" s="299"/>
      <c r="R68" s="344"/>
      <c r="S68" s="345" t="s">
        <v>134</v>
      </c>
      <c r="T68" s="346" t="s">
        <v>135</v>
      </c>
      <c r="U68" s="347">
        <v>415000000</v>
      </c>
      <c r="V68" s="348"/>
      <c r="W68" s="22"/>
      <c r="X68" s="22"/>
    </row>
    <row r="69" spans="1:23" ht="15" customHeight="1">
      <c r="A69" s="261" t="s">
        <v>11</v>
      </c>
      <c r="B69" s="261"/>
      <c r="C69" s="261"/>
      <c r="D69" s="261"/>
      <c r="E69" s="261"/>
      <c r="F69" s="261"/>
      <c r="G69" s="261"/>
      <c r="H69" s="261"/>
      <c r="I69" s="261"/>
      <c r="J69" s="261"/>
      <c r="K69" s="261"/>
      <c r="L69" s="261"/>
      <c r="M69" s="261"/>
      <c r="N69" s="261"/>
      <c r="O69" s="261"/>
      <c r="P69" s="261"/>
      <c r="Q69" s="261"/>
      <c r="R69" s="261"/>
      <c r="S69" s="261"/>
      <c r="T69" s="261"/>
      <c r="U69" s="306">
        <f>SUM(U11:U68)</f>
        <v>21676122921</v>
      </c>
      <c r="V69" s="307"/>
      <c r="W69" s="28"/>
    </row>
    <row r="70" spans="1:23" ht="12">
      <c r="A70" s="190"/>
      <c r="B70" s="190"/>
      <c r="C70" s="190"/>
      <c r="D70" s="190"/>
      <c r="E70" s="190"/>
      <c r="F70" s="190"/>
      <c r="G70" s="190"/>
      <c r="H70" s="190"/>
      <c r="I70" s="190"/>
      <c r="J70" s="190"/>
      <c r="K70" s="190"/>
      <c r="L70" s="190"/>
      <c r="M70" s="190"/>
      <c r="N70" s="190"/>
      <c r="O70" s="190"/>
      <c r="P70" s="190"/>
      <c r="Q70" s="190"/>
      <c r="R70" s="190"/>
      <c r="S70" s="190"/>
      <c r="T70" s="190"/>
      <c r="U70" s="192"/>
      <c r="V70" s="200"/>
      <c r="W70" s="27"/>
    </row>
    <row r="71" spans="1:23" ht="12">
      <c r="A71" s="9"/>
      <c r="B71" s="7"/>
      <c r="C71" s="10"/>
      <c r="D71" s="7"/>
      <c r="E71" s="10"/>
      <c r="F71" s="7"/>
      <c r="G71" s="10"/>
      <c r="H71" s="7"/>
      <c r="I71" s="10"/>
      <c r="J71" s="10"/>
      <c r="K71" s="7"/>
      <c r="L71" s="10"/>
      <c r="M71" s="7"/>
      <c r="N71" s="5"/>
      <c r="O71" s="5"/>
      <c r="P71" s="5"/>
      <c r="Q71" s="5"/>
      <c r="R71" s="5"/>
      <c r="S71" s="5"/>
      <c r="T71" s="5"/>
      <c r="U71" s="15"/>
      <c r="V71" s="12"/>
      <c r="W71" s="27"/>
    </row>
    <row r="72" spans="1:22" ht="33" customHeight="1">
      <c r="A72" s="9"/>
      <c r="B72" s="7"/>
      <c r="C72" s="11"/>
      <c r="D72" s="7"/>
      <c r="E72" s="10"/>
      <c r="F72" s="7"/>
      <c r="G72" s="5"/>
      <c r="H72" s="5"/>
      <c r="I72" s="5"/>
      <c r="J72" s="195" t="s">
        <v>10</v>
      </c>
      <c r="K72" s="195"/>
      <c r="L72" s="195"/>
      <c r="M72" s="11"/>
      <c r="N72" s="11"/>
      <c r="O72" s="195" t="s">
        <v>8</v>
      </c>
      <c r="P72" s="195"/>
      <c r="Q72" s="195"/>
      <c r="R72" s="42"/>
      <c r="S72" s="193"/>
      <c r="T72" s="193"/>
      <c r="U72" s="193"/>
      <c r="V72" s="194"/>
    </row>
    <row r="73" spans="1:22" ht="13.5">
      <c r="A73" s="9"/>
      <c r="B73" s="7"/>
      <c r="C73" s="11"/>
      <c r="D73" s="7"/>
      <c r="E73" s="10"/>
      <c r="F73" s="7"/>
      <c r="G73" s="5"/>
      <c r="H73" s="5"/>
      <c r="I73" s="5"/>
      <c r="J73" s="10"/>
      <c r="K73" s="7"/>
      <c r="L73" s="10"/>
      <c r="M73" s="7"/>
      <c r="N73" s="7"/>
      <c r="O73" s="11"/>
      <c r="P73" s="10"/>
      <c r="Q73" s="5"/>
      <c r="R73" s="5"/>
      <c r="S73" s="5"/>
      <c r="T73" s="5"/>
      <c r="U73" s="15"/>
      <c r="V73" s="19"/>
    </row>
    <row r="74" spans="1:22" ht="13.5">
      <c r="A74" s="9"/>
      <c r="B74" s="7"/>
      <c r="C74" s="11"/>
      <c r="D74" s="7"/>
      <c r="E74" s="10"/>
      <c r="F74" s="7"/>
      <c r="G74" s="5"/>
      <c r="H74" s="5"/>
      <c r="I74" s="5"/>
      <c r="J74" s="10"/>
      <c r="K74" s="7"/>
      <c r="L74" s="10"/>
      <c r="M74" s="7"/>
      <c r="N74" s="7"/>
      <c r="O74" s="11"/>
      <c r="P74" s="10"/>
      <c r="Q74" s="10"/>
      <c r="R74" s="10"/>
      <c r="S74" s="10"/>
      <c r="T74" s="10"/>
      <c r="U74" s="15"/>
      <c r="V74" s="20"/>
    </row>
    <row r="75" spans="1:22" ht="18.75" customHeight="1">
      <c r="A75" s="9"/>
      <c r="B75" s="7"/>
      <c r="C75" s="10"/>
      <c r="D75" s="7"/>
      <c r="E75" s="10"/>
      <c r="F75" s="7"/>
      <c r="G75" s="5"/>
      <c r="H75" s="5"/>
      <c r="I75" s="5"/>
      <c r="J75" s="10"/>
      <c r="K75" s="7"/>
      <c r="L75" s="10"/>
      <c r="M75" s="7"/>
      <c r="N75" s="7"/>
      <c r="O75" s="10"/>
      <c r="P75" s="10"/>
      <c r="Q75" s="10"/>
      <c r="R75" s="10"/>
      <c r="S75" s="10"/>
      <c r="T75" s="10"/>
      <c r="U75" s="15"/>
      <c r="V75" s="13"/>
    </row>
    <row r="76" spans="1:22" ht="25.5" customHeight="1" thickBot="1">
      <c r="A76" s="9"/>
      <c r="B76" s="7"/>
      <c r="C76" s="11"/>
      <c r="D76" s="7"/>
      <c r="E76" s="10"/>
      <c r="F76" s="7"/>
      <c r="G76" s="5"/>
      <c r="H76" s="5"/>
      <c r="I76" s="5"/>
      <c r="J76" s="196"/>
      <c r="K76" s="197"/>
      <c r="L76" s="197"/>
      <c r="M76" s="7"/>
      <c r="N76" s="7"/>
      <c r="O76" s="18"/>
      <c r="P76" s="18"/>
      <c r="Q76" s="10"/>
      <c r="R76" s="10"/>
      <c r="S76" s="10"/>
      <c r="T76" s="10"/>
      <c r="U76" s="15"/>
      <c r="V76" s="13"/>
    </row>
    <row r="77" spans="1:22" ht="25.5" customHeight="1">
      <c r="A77" s="9"/>
      <c r="B77" s="7"/>
      <c r="C77" s="14"/>
      <c r="D77" s="7"/>
      <c r="E77" s="10"/>
      <c r="F77" s="7"/>
      <c r="G77" s="5"/>
      <c r="H77" s="5"/>
      <c r="I77" s="5"/>
      <c r="J77" s="191" t="s">
        <v>86</v>
      </c>
      <c r="K77" s="191"/>
      <c r="L77" s="191"/>
      <c r="M77" s="17"/>
      <c r="N77" s="17"/>
      <c r="O77" s="191" t="s">
        <v>67</v>
      </c>
      <c r="P77" s="191"/>
      <c r="Q77" s="191"/>
      <c r="R77" s="41"/>
      <c r="S77" s="10"/>
      <c r="T77" s="10"/>
      <c r="U77" s="15"/>
      <c r="V77" s="13"/>
    </row>
    <row r="78" spans="1:22" ht="13.5">
      <c r="A78" s="9"/>
      <c r="B78" s="7"/>
      <c r="C78" s="14"/>
      <c r="D78" s="7"/>
      <c r="E78" s="10"/>
      <c r="F78" s="7"/>
      <c r="G78" s="5"/>
      <c r="H78" s="5"/>
      <c r="I78" s="5"/>
      <c r="J78" s="198" t="s">
        <v>85</v>
      </c>
      <c r="K78" s="199"/>
      <c r="L78" s="199"/>
      <c r="M78" s="17"/>
      <c r="N78" s="17"/>
      <c r="O78" s="198" t="s">
        <v>87</v>
      </c>
      <c r="P78" s="199"/>
      <c r="Q78" s="10"/>
      <c r="R78" s="10"/>
      <c r="S78" s="10"/>
      <c r="T78" s="10"/>
      <c r="U78" s="15"/>
      <c r="V78" s="13"/>
    </row>
    <row r="79" spans="1:22" ht="13.5">
      <c r="A79" s="9"/>
      <c r="B79" s="7"/>
      <c r="C79" s="10"/>
      <c r="D79" s="7"/>
      <c r="E79" s="10"/>
      <c r="F79" s="7"/>
      <c r="G79" s="10"/>
      <c r="H79" s="7"/>
      <c r="I79" s="10"/>
      <c r="J79" s="10"/>
      <c r="K79" s="7"/>
      <c r="L79" s="11"/>
      <c r="M79" s="7"/>
      <c r="N79" s="10"/>
      <c r="O79" s="10"/>
      <c r="P79" s="10"/>
      <c r="Q79" s="10"/>
      <c r="R79" s="10"/>
      <c r="S79" s="10"/>
      <c r="T79" s="10"/>
      <c r="U79" s="15"/>
      <c r="V79" s="13"/>
    </row>
    <row r="80" spans="1:22" ht="13.5">
      <c r="A80" s="9"/>
      <c r="B80" s="7"/>
      <c r="C80" s="10"/>
      <c r="D80" s="7"/>
      <c r="E80" s="10"/>
      <c r="F80" s="7"/>
      <c r="G80" s="10"/>
      <c r="H80" s="7"/>
      <c r="I80" s="10"/>
      <c r="J80" s="10"/>
      <c r="K80" s="7"/>
      <c r="L80" s="11"/>
      <c r="M80" s="7"/>
      <c r="N80" s="10"/>
      <c r="O80" s="10"/>
      <c r="P80" s="10"/>
      <c r="Q80" s="10"/>
      <c r="R80" s="10"/>
      <c r="S80" s="10"/>
      <c r="T80" s="10"/>
      <c r="U80" s="15"/>
      <c r="V80" s="13"/>
    </row>
    <row r="81" spans="1:22" ht="31.5" customHeight="1" thickBot="1">
      <c r="A81" s="187" t="s">
        <v>12</v>
      </c>
      <c r="B81" s="188"/>
      <c r="C81" s="188"/>
      <c r="D81" s="188"/>
      <c r="E81" s="188"/>
      <c r="F81" s="188"/>
      <c r="G81" s="188"/>
      <c r="H81" s="188"/>
      <c r="I81" s="188"/>
      <c r="J81" s="188"/>
      <c r="K81" s="188"/>
      <c r="L81" s="188"/>
      <c r="M81" s="188"/>
      <c r="N81" s="188"/>
      <c r="O81" s="188"/>
      <c r="P81" s="188"/>
      <c r="Q81" s="188"/>
      <c r="R81" s="188"/>
      <c r="S81" s="188"/>
      <c r="T81" s="188"/>
      <c r="U81" s="188"/>
      <c r="V81" s="189"/>
    </row>
    <row r="82" spans="1:22" ht="12">
      <c r="A82" s="2"/>
      <c r="B82" s="2"/>
      <c r="C82" s="2"/>
      <c r="D82" s="2"/>
      <c r="E82" s="2"/>
      <c r="F82" s="2"/>
      <c r="G82" s="2"/>
      <c r="H82" s="2"/>
      <c r="I82" s="2"/>
      <c r="J82" s="2"/>
      <c r="K82" s="2"/>
      <c r="L82" s="2"/>
      <c r="M82" s="2"/>
      <c r="N82" s="2"/>
      <c r="O82" s="2"/>
      <c r="P82" s="2"/>
      <c r="Q82" s="2"/>
      <c r="R82" s="2"/>
      <c r="S82" s="2"/>
      <c r="T82" s="2"/>
      <c r="U82" s="2"/>
      <c r="V82" s="2"/>
    </row>
  </sheetData>
  <sheetProtection/>
  <mergeCells count="198">
    <mergeCell ref="N61:N63"/>
    <mergeCell ref="I62:I63"/>
    <mergeCell ref="F62:F63"/>
    <mergeCell ref="G61:G63"/>
    <mergeCell ref="H62:H63"/>
    <mergeCell ref="J62:J63"/>
    <mergeCell ref="K62:K63"/>
    <mergeCell ref="L62:L63"/>
    <mergeCell ref="B58:B59"/>
    <mergeCell ref="B61:B63"/>
    <mergeCell ref="C61:C63"/>
    <mergeCell ref="D61:D63"/>
    <mergeCell ref="E62:E63"/>
    <mergeCell ref="M61:M63"/>
    <mergeCell ref="O36:O42"/>
    <mergeCell ref="P36:P42"/>
    <mergeCell ref="Q36:Q42"/>
    <mergeCell ref="E58:E59"/>
    <mergeCell ref="D58:D59"/>
    <mergeCell ref="C58:C59"/>
    <mergeCell ref="P58:P59"/>
    <mergeCell ref="Q58:Q59"/>
    <mergeCell ref="R58:R59"/>
    <mergeCell ref="R34:R47"/>
    <mergeCell ref="R51:R53"/>
    <mergeCell ref="R55:R57"/>
    <mergeCell ref="H19:H26"/>
    <mergeCell ref="F19:F26"/>
    <mergeCell ref="S19:S26"/>
    <mergeCell ref="O27:O29"/>
    <mergeCell ref="P27:P29"/>
    <mergeCell ref="Q27:Q29"/>
    <mergeCell ref="M19:M47"/>
    <mergeCell ref="K34:K47"/>
    <mergeCell ref="J34:J47"/>
    <mergeCell ref="S27:S29"/>
    <mergeCell ref="C66:C68"/>
    <mergeCell ref="D66:D68"/>
    <mergeCell ref="B66:B68"/>
    <mergeCell ref="H66:H68"/>
    <mergeCell ref="G66:G68"/>
    <mergeCell ref="E34:E47"/>
    <mergeCell ref="F66:F68"/>
    <mergeCell ref="E66:E68"/>
    <mergeCell ref="G58:G59"/>
    <mergeCell ref="F58:F59"/>
    <mergeCell ref="F27:F29"/>
    <mergeCell ref="I27:I29"/>
    <mergeCell ref="I51:I53"/>
    <mergeCell ref="I55:I57"/>
    <mergeCell ref="E27:E29"/>
    <mergeCell ref="H30:H33"/>
    <mergeCell ref="F34:F47"/>
    <mergeCell ref="H27:H29"/>
    <mergeCell ref="F30:F33"/>
    <mergeCell ref="I66:I68"/>
    <mergeCell ref="G51:G57"/>
    <mergeCell ref="H51:H57"/>
    <mergeCell ref="H48:H50"/>
    <mergeCell ref="J14:J18"/>
    <mergeCell ref="J51:J53"/>
    <mergeCell ref="J55:J57"/>
    <mergeCell ref="J27:J29"/>
    <mergeCell ref="J19:J26"/>
    <mergeCell ref="I30:I33"/>
    <mergeCell ref="Q66:Q68"/>
    <mergeCell ref="P66:P68"/>
    <mergeCell ref="K66:K68"/>
    <mergeCell ref="L66:L68"/>
    <mergeCell ref="L19:L47"/>
    <mergeCell ref="K55:K57"/>
    <mergeCell ref="K19:K26"/>
    <mergeCell ref="K27:K29"/>
    <mergeCell ref="N51:N60"/>
    <mergeCell ref="M51:M60"/>
    <mergeCell ref="M66:M68"/>
    <mergeCell ref="O66:O68"/>
    <mergeCell ref="C14:C18"/>
    <mergeCell ref="B14:B18"/>
    <mergeCell ref="F14:F18"/>
    <mergeCell ref="D14:D18"/>
    <mergeCell ref="E14:E18"/>
    <mergeCell ref="H14:H18"/>
    <mergeCell ref="G14:G18"/>
    <mergeCell ref="I14:I18"/>
    <mergeCell ref="A6:K6"/>
    <mergeCell ref="A7:G7"/>
    <mergeCell ref="A9:A10"/>
    <mergeCell ref="G9:G10"/>
    <mergeCell ref="H9:H10"/>
    <mergeCell ref="I9:K9"/>
    <mergeCell ref="O78:P78"/>
    <mergeCell ref="J72:L72"/>
    <mergeCell ref="A1:B4"/>
    <mergeCell ref="C1:U1"/>
    <mergeCell ref="C3:U3"/>
    <mergeCell ref="C4:U4"/>
    <mergeCell ref="B9:B10"/>
    <mergeCell ref="C9:C10"/>
    <mergeCell ref="D9:F9"/>
    <mergeCell ref="L6:V6"/>
    <mergeCell ref="A81:V81"/>
    <mergeCell ref="A69:T70"/>
    <mergeCell ref="O77:Q77"/>
    <mergeCell ref="U69:U70"/>
    <mergeCell ref="S72:V72"/>
    <mergeCell ref="O72:Q72"/>
    <mergeCell ref="J76:L76"/>
    <mergeCell ref="J78:L78"/>
    <mergeCell ref="V69:V70"/>
    <mergeCell ref="J77:L77"/>
    <mergeCell ref="R66:R68"/>
    <mergeCell ref="J66:J68"/>
    <mergeCell ref="O8:Q8"/>
    <mergeCell ref="S8:U8"/>
    <mergeCell ref="L8:N8"/>
    <mergeCell ref="Q14:Q15"/>
    <mergeCell ref="A8:K8"/>
    <mergeCell ref="E30:E33"/>
    <mergeCell ref="L14:L18"/>
    <mergeCell ref="K14:K18"/>
    <mergeCell ref="V66:V68"/>
    <mergeCell ref="S30:S33"/>
    <mergeCell ref="V55:V57"/>
    <mergeCell ref="V19:V47"/>
    <mergeCell ref="V48:V50"/>
    <mergeCell ref="V61:V63"/>
    <mergeCell ref="V51:V54"/>
    <mergeCell ref="V58:V60"/>
    <mergeCell ref="S51:S57"/>
    <mergeCell ref="S40:S41"/>
    <mergeCell ref="V14:V18"/>
    <mergeCell ref="N14:N18"/>
    <mergeCell ref="L48:L50"/>
    <mergeCell ref="O14:O15"/>
    <mergeCell ref="P14:P15"/>
    <mergeCell ref="R27:R29"/>
    <mergeCell ref="M14:M18"/>
    <mergeCell ref="S16:S18"/>
    <mergeCell ref="R14:R18"/>
    <mergeCell ref="R19:R26"/>
    <mergeCell ref="B51:B57"/>
    <mergeCell ref="C51:C57"/>
    <mergeCell ref="D51:D57"/>
    <mergeCell ref="B48:B50"/>
    <mergeCell ref="E51:E53"/>
    <mergeCell ref="C48:C50"/>
    <mergeCell ref="D48:D50"/>
    <mergeCell ref="B19:B47"/>
    <mergeCell ref="I19:I26"/>
    <mergeCell ref="I34:I47"/>
    <mergeCell ref="K51:K53"/>
    <mergeCell ref="G19:G47"/>
    <mergeCell ref="H34:H47"/>
    <mergeCell ref="D19:D47"/>
    <mergeCell ref="F51:F53"/>
    <mergeCell ref="G48:G50"/>
    <mergeCell ref="J30:J33"/>
    <mergeCell ref="K30:K33"/>
    <mergeCell ref="E19:E26"/>
    <mergeCell ref="R48:R50"/>
    <mergeCell ref="B11:B12"/>
    <mergeCell ref="L11:L12"/>
    <mergeCell ref="M11:M12"/>
    <mergeCell ref="N11:N12"/>
    <mergeCell ref="J48:J50"/>
    <mergeCell ref="R30:R33"/>
    <mergeCell ref="C19:C47"/>
    <mergeCell ref="N66:N68"/>
    <mergeCell ref="V11:V12"/>
    <mergeCell ref="A11:A13"/>
    <mergeCell ref="U27:U29"/>
    <mergeCell ref="U40:U41"/>
    <mergeCell ref="T40:T41"/>
    <mergeCell ref="S66:S67"/>
    <mergeCell ref="T66:T67"/>
    <mergeCell ref="U66:U67"/>
    <mergeCell ref="T27:T29"/>
    <mergeCell ref="A65:A68"/>
    <mergeCell ref="A14:A64"/>
    <mergeCell ref="N19:N47"/>
    <mergeCell ref="E48:E50"/>
    <mergeCell ref="F48:F50"/>
    <mergeCell ref="I48:I50"/>
    <mergeCell ref="E55:E57"/>
    <mergeCell ref="F55:F57"/>
    <mergeCell ref="L51:L59"/>
    <mergeCell ref="K58:K59"/>
    <mergeCell ref="J58:J59"/>
    <mergeCell ref="I58:I59"/>
    <mergeCell ref="H58:H59"/>
    <mergeCell ref="O49:O50"/>
    <mergeCell ref="P49:P50"/>
    <mergeCell ref="Q49:Q50"/>
    <mergeCell ref="N48:N50"/>
    <mergeCell ref="M48:M50"/>
    <mergeCell ref="K48:K50"/>
    <mergeCell ref="O58:O59"/>
  </mergeCells>
  <printOptions horizontalCentered="1"/>
  <pageMargins left="0.31496062992125984" right="0.31496062992125984" top="0.5511811023622047" bottom="0.2362204724409449" header="0.2755905511811024" footer="0.11811023622047245"/>
  <pageSetup fitToHeight="20" horizontalDpi="600" verticalDpi="600" orientation="landscape" paperSize="5" scale="3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6" sqref="A6"/>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Clemencia</cp:lastModifiedBy>
  <cp:lastPrinted>2021-01-29T21:23:01Z</cp:lastPrinted>
  <dcterms:created xsi:type="dcterms:W3CDTF">2012-06-01T17:13:38Z</dcterms:created>
  <dcterms:modified xsi:type="dcterms:W3CDTF">2021-01-29T21:23:26Z</dcterms:modified>
  <cp:category/>
  <cp:version/>
  <cp:contentType/>
  <cp:contentStatus/>
</cp:coreProperties>
</file>