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85" tabRatio="493" firstSheet="1" activeTab="1"/>
  </bookViews>
  <sheets>
    <sheet name="PLAN DE ACCION" sheetId="1" state="hidden" r:id="rId1"/>
    <sheet name="SEG_PA_CORPOCULTURA_3T-2021" sheetId="2" r:id="rId2"/>
    <sheet name="CONSOLIDADO" sheetId="3" r:id="rId3"/>
    <sheet name="Hoja2" sheetId="4" state="hidden" r:id="rId4"/>
  </sheets>
  <definedNames>
    <definedName name="_xlnm._FilterDatabase" localSheetId="2" hidden="1">'CONSOLIDADO'!$A$1:$L$25</definedName>
    <definedName name="_xlnm._FilterDatabase" localSheetId="0" hidden="1">'PLAN DE ACCION'!$A$10:$U$34</definedName>
    <definedName name="_xlnm._FilterDatabase" localSheetId="1" hidden="1">'SEG_PA_CORPOCULTURA_3T-2021'!$A$10:$AB$35</definedName>
    <definedName name="_xlfn.AGGREGATE" hidden="1">#NAME?</definedName>
    <definedName name="_xlnm.Print_Area" localSheetId="0">'PLAN DE ACCION'!$A$1:$U$45</definedName>
    <definedName name="_xlnm.Print_Area" localSheetId="1">'SEG_PA_CORPOCULTURA_3T-2021'!$A$1:$AB$48</definedName>
    <definedName name="_xlnm.Print_Titles" localSheetId="0">'PLAN DE ACCION'!$1:$10</definedName>
    <definedName name="_xlnm.Print_Titles" localSheetId="1">'SEG_PA_CORPOCULTURA_3T-2021'!$1:$10</definedName>
  </definedNames>
  <calcPr fullCalcOnLoad="1"/>
</workbook>
</file>

<file path=xl/sharedStrings.xml><?xml version="1.0" encoding="utf-8"?>
<sst xmlns="http://schemas.openxmlformats.org/spreadsheetml/2006/main" count="858" uniqueCount="187">
  <si>
    <t>Responsable</t>
  </si>
  <si>
    <t>Fuente</t>
  </si>
  <si>
    <t xml:space="preserve">Proceso de Direccionamiento Estratégico </t>
  </si>
  <si>
    <t>Departamento Administrativo de Planeación</t>
  </si>
  <si>
    <t>Código BPPIM</t>
  </si>
  <si>
    <t xml:space="preserve">PLAN DE ACCIÓN                         </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</si>
  <si>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</si>
  <si>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</si>
  <si>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</si>
  <si>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</si>
  <si>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</si>
  <si>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</si>
  <si>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</si>
  <si>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</si>
  <si>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</si>
  <si>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____________________________________________________________
Centro Administrativo Municipal CAM, piso 3 Tel – (6) 741 71 00 Ext. 804, 805</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</si>
  <si>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</si>
  <si>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</si>
  <si>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</si>
  <si>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</si>
  <si>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</si>
  <si>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</si>
  <si>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</si>
  <si>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</si>
  <si>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</si>
  <si>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</si>
  <si>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</si>
  <si>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</si>
  <si>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</si>
  <si>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</si>
  <si>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</si>
  <si>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</si>
  <si>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</si>
  <si>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</si>
  <si>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</si>
  <si>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</si>
  <si>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</si>
  <si>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Fecha: 08/06/2020</t>
  </si>
  <si>
    <t>Versión: 008</t>
  </si>
  <si>
    <r>
      <t xml:space="preserve">SECRETARÍA O  ENTIDAD RESPONSABLE:  </t>
    </r>
    <r>
      <rPr>
        <b/>
        <u val="single"/>
        <sz val="10"/>
        <rFont val="Arial"/>
        <family val="2"/>
      </rPr>
      <t>4.3.CORPOCULTURA</t>
    </r>
  </si>
  <si>
    <t>SOCIAL Y COMUNITARIO: "Un compromiso cuyabro"</t>
  </si>
  <si>
    <t>Cultura</t>
  </si>
  <si>
    <t>Bienes y manifestaciones del patrimonio cultural reconocidos y protegidos</t>
  </si>
  <si>
    <t>Gestión, Protección y Salvaguardia del Patrimonio Cuyabro</t>
  </si>
  <si>
    <t>Servicio de salvaguarda al patrimonio Material e Inmaterial: Conservación, Apropiación y Promoción</t>
  </si>
  <si>
    <t>Procesos de salvaguarda efectiva del patrimonio manterial e inmaterial realizados</t>
  </si>
  <si>
    <t>Personas vinculadas a procesos de formación de cultural y artística</t>
  </si>
  <si>
    <t>S.D.</t>
  </si>
  <si>
    <t>Promoción y acceso efectivo a procesos culturales y artísticos a través de Formación Cultural Pa'Todos</t>
  </si>
  <si>
    <t>Servicio de educación informal al sector cultural: Procesos de capacitación para la gestión cultural y la creación artística</t>
  </si>
  <si>
    <t>Creadores de contenidos y gestores culturales capacitados</t>
  </si>
  <si>
    <t>Servicio de educación informal en áreas artísticas y culturales a través de escuelas de formación artística</t>
  </si>
  <si>
    <t>Cursos realizados</t>
  </si>
  <si>
    <t>Servicio de educación informal al sector cultural a través de la formación comunitaria en artes, oficios y cultura.</t>
  </si>
  <si>
    <t>Personas capacitadas</t>
  </si>
  <si>
    <t>Acceso de la población de Armenia a espacios culturales</t>
  </si>
  <si>
    <t>Promoción y acceso efectivo a procesos culturales y artísticos a través de La Cultura se Mueve en Armenia</t>
  </si>
  <si>
    <t>Servicio de mantenimiento de infraestructura cultural</t>
  </si>
  <si>
    <t>Infraestructura cultural intervenida</t>
  </si>
  <si>
    <t>Servicio de circulación artística y cultural - Arte y Cultura Pa' Todos</t>
  </si>
  <si>
    <t>Contenidos culturales  en circulación</t>
  </si>
  <si>
    <t>Promoción de actividades culturales para el rescate de la identidad y los valores cuyabros</t>
  </si>
  <si>
    <t>Actividades culturales para la promoción de la cultura cuaybra realizadas</t>
  </si>
  <si>
    <t>Fortalecimiento de la gestión y dirección del Sector Cultural y la Economía Naranja</t>
  </si>
  <si>
    <t>Documentos de lineamientos técnicos de la caracterización del sector cultural y su cadena de valor</t>
  </si>
  <si>
    <t>Documentos de lineamientos técnicos realizados</t>
  </si>
  <si>
    <t>Delimitación de un Área de Desarrollo Naranja a través de un acto administrativo</t>
  </si>
  <si>
    <t>Actos administrativos elaborados</t>
  </si>
  <si>
    <t>Formulación y Actualización de Documentos de planeación cultural y turística - Armenia: Origen y Destino Cultural</t>
  </si>
  <si>
    <t>Documentos de planeación realizados</t>
  </si>
  <si>
    <t>Programas de apoyo financiero al sector artístico y cultural de Armenia</t>
  </si>
  <si>
    <t>Estímulos otorgados - Proyectos financiados</t>
  </si>
  <si>
    <t>Personas lectoras</t>
  </si>
  <si>
    <t>Promoción y acceso efectivo a procesos culturales y artísticos a través del fortalecimiento de la Biblioteca Pública Municipal de Todos y Pa'Todos</t>
  </si>
  <si>
    <t>Dotación de la Biblioteca Pública Municipal de Armenia</t>
  </si>
  <si>
    <t>Materiales de lectura disponibles en bibliotecas públicas y espacios no convencionales</t>
  </si>
  <si>
    <t xml:space="preserve">Promoción y acceso efectivo a procesos culturales y artísticos a través del fortalecimiento de la Biblioteca Pública Municipal de Todos y Pa'Todos </t>
  </si>
  <si>
    <t>Desarrollo de estrategias de promoción de la lectura y la escritura</t>
  </si>
  <si>
    <t>Servicios bibliotecarios con programa de extensión (espacios no convencionales y zona rural)</t>
  </si>
  <si>
    <t>Usuarios atendidos</t>
  </si>
  <si>
    <t>ECONÓMICO Y COMPETITIVIDAD: "Por Armenia Podemos"</t>
  </si>
  <si>
    <t>8, 11</t>
  </si>
  <si>
    <t>Crecimiento real de los últimos cuatros años del valor agregado de los sectores de la economía naranja </t>
  </si>
  <si>
    <t>Promoción y acceso efectivo a procesos culturales y artísticos a través de la promoción de Armenia como Territorio Cultural y Turístico</t>
  </si>
  <si>
    <t>Servicios de información cultural y turística implementados - Portafolio Cultura Pa' Todos</t>
  </si>
  <si>
    <t>Disponibilidad del servicio</t>
  </si>
  <si>
    <t>Documentos de lineamientos técnicos para la promoción territorial de "Armenia: Origen y Destino Cultural"</t>
  </si>
  <si>
    <t xml:space="preserve">Documentos de estrategias de posicionamiento y articulación interinstitucional implementados </t>
  </si>
  <si>
    <t>Promoción de actividades culturales en la Celebración de las Fiestas Aniversarias de Armenia</t>
  </si>
  <si>
    <t>Eventos de promoción de actividades culturales realizados</t>
  </si>
  <si>
    <t xml:space="preserve"> Protección Patrimonio  Cuyabro</t>
  </si>
  <si>
    <t>Formación cultural pa' todos</t>
  </si>
  <si>
    <t>Protección La Cultura se Mueve</t>
  </si>
  <si>
    <t xml:space="preserve"> Diagnostico Gestion y Direccion del Sector Cultural</t>
  </si>
  <si>
    <t>Apoyo Financiero  al Sector Artistico y Cultural</t>
  </si>
  <si>
    <t>Fortalecimiento Biblioteca Pa´Todos</t>
  </si>
  <si>
    <t>Servicio Armenia Territorio Cultural y Turístico</t>
  </si>
  <si>
    <t xml:space="preserve">Promoción y acceso efectivo a procesos culturales y artísticos a través de Formación Cultural </t>
  </si>
  <si>
    <t>Capacitaciones a la comunidad en areas culturales</t>
  </si>
  <si>
    <t>Promoción cultural de la ciudad de Armenia como destino turístico</t>
  </si>
  <si>
    <t>Puntos de información cultural y turistica operando</t>
  </si>
  <si>
    <t>Plan de promoción cultural y turistica elaborado</t>
  </si>
  <si>
    <t xml:space="preserve">Promoción y acceso efectivo a procesos culturales y artísticos en Armenia
</t>
  </si>
  <si>
    <t>Actividades artisticas y culturales en circulación</t>
  </si>
  <si>
    <t>Actividades de cultura ciudadana realizadas</t>
  </si>
  <si>
    <t>Infraestructura Cultural para las Artes Escenicas Intervenida</t>
  </si>
  <si>
    <t>Capacitaciones a gestores culturales y artistas realizadas</t>
  </si>
  <si>
    <t>SGP - Estampilla Procultura</t>
  </si>
  <si>
    <t>Proyectos apoyados a gestores culturales y artistas a traves de convocatorias publicas.</t>
  </si>
  <si>
    <t>Dotación de material de lectura a la Biblioteca Publica Municipal</t>
  </si>
  <si>
    <t>Cursos de promoción de lectura realizados</t>
  </si>
  <si>
    <t>Fortalecimiento Banda Sinfonica Juvenil</t>
  </si>
  <si>
    <t>Caracterización del sector cultural realizado</t>
  </si>
  <si>
    <t>Reuniones de concertación para delimitación de ADN (Area de Desarrollo Naranja)</t>
  </si>
  <si>
    <t xml:space="preserve">Promoción y acceso efectivo a procesos culturales y artísticos a través del fortalecimiento de la Biblioteca Pública Municipal </t>
  </si>
  <si>
    <t>Usuarios atendidos en servicios de extensión de la Biblioteca Publica Municipal</t>
  </si>
  <si>
    <t>Transferencia Seguridad Social y Pasivo Pensional</t>
  </si>
  <si>
    <t>Estampilla Procultura</t>
  </si>
  <si>
    <t>Recursos Propios CCT</t>
  </si>
  <si>
    <t>05453420_1
05453420_2</t>
  </si>
  <si>
    <t>SGP - Estampilla Procultura - Recursos Propios CCT - Recursos Propios CCT -  Contribucion Parafiscal Espectaculos Publicos</t>
  </si>
  <si>
    <t>05453417_1
05453417_2
05453417_4
05453417_6
05453417_7</t>
  </si>
  <si>
    <t xml:space="preserve">
05453416_2
</t>
  </si>
  <si>
    <t xml:space="preserve">
05453418_4
</t>
  </si>
  <si>
    <t>05453419_1
05453419_2</t>
  </si>
  <si>
    <t>05453419_2</t>
  </si>
  <si>
    <t>05453421_1
05453421_2</t>
  </si>
  <si>
    <t>05453422_4
05453422_7</t>
  </si>
  <si>
    <t>Recursos Propios CCT - Recursos Propios Municipio</t>
  </si>
  <si>
    <t>Realizar eventos para la celebracion de las Fiestas Aniversarias de Armenia</t>
  </si>
  <si>
    <t>JOSE MANUEL RIOS</t>
  </si>
  <si>
    <t>Proceso de Formación Vigías del Patrimonio, Divulgación del Patrimonio Cultural, Apropiación</t>
  </si>
  <si>
    <t>Talleres de vivencia y apropiación social de saberes del PCC</t>
  </si>
  <si>
    <t>Cumplimiento del Plan Especial de Salvaguarda del Yipao</t>
  </si>
  <si>
    <t>Director(a)</t>
  </si>
  <si>
    <t xml:space="preserve"> Revisión, ajuste y actualización de la Política Pública Cultural de Armenia</t>
  </si>
  <si>
    <t>Selección de información cultural y turística de Armenia para la creación de software de información.</t>
  </si>
  <si>
    <t>Estructuración del Proyecto de Acuerdo del Programa Municipal de Concertación Cultural</t>
  </si>
  <si>
    <t>CARLOS ALBERTO GIRALDO CARDONA</t>
  </si>
  <si>
    <t>DIRECTOR CORPOCULTURA</t>
  </si>
  <si>
    <t>VIGENCIA AÑO:2021</t>
  </si>
  <si>
    <t>Servicios de información cultural actualizados - Armenia: Origen y Destino Cultural</t>
  </si>
  <si>
    <t xml:space="preserve">Sistemas de información turístico y cultural actualizados </t>
  </si>
  <si>
    <t>SGP - Estampilla Procultura - Propios</t>
  </si>
  <si>
    <t>Evaluación de proyectos o propuestas de convocatorias</t>
  </si>
  <si>
    <t xml:space="preserve">DIANA MARIA GIRALDO </t>
  </si>
  <si>
    <t>DIRECTORA CORPOCULTURA</t>
  </si>
  <si>
    <t xml:space="preserve">SEGUIMIENTO AL PLAN DE ACCIÓN                         </t>
  </si>
  <si>
    <t>Código: D-DP-PDE-060</t>
  </si>
  <si>
    <t>Fecha: 29/12/2020</t>
  </si>
  <si>
    <t>Versión: 006</t>
  </si>
  <si>
    <t xml:space="preserve">Unidad Ejecutora: </t>
  </si>
  <si>
    <t>SECRETARÍA O  ENTIDAD RESPONSABLE: 4.3 CORPORACIÓN DE CULTURA Y TURISMO DE ARMENIA</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</si>
  <si>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</si>
  <si>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</si>
  <si>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</si>
  <si>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</si>
  <si>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</si>
  <si>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</si>
  <si>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</si>
  <si>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</si>
  <si>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</si>
  <si>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</si>
  <si>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</si>
  <si>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</si>
  <si>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</si>
  <si>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Biblioteca Publica Municipal de Armenia</t>
  </si>
  <si>
    <t>Armenia</t>
  </si>
  <si>
    <t>5000 libros donados a la Biblioteca Publica y 6 estanterias en madera.</t>
  </si>
  <si>
    <t>Sala Conectando Sentidos formación en JAWS población con discapacidad visual.</t>
  </si>
  <si>
    <t>Evaluación Convocatoria El Arte Sigue - Proceso de Selección Jurados Programa Municipal de Concertación</t>
  </si>
  <si>
    <t>Convenio Firmado Con FONTUR para la operación de los Puntos de Información Turistica</t>
  </si>
  <si>
    <t>Av. Ancizar López</t>
  </si>
  <si>
    <t>2 Talleres de saberes del PCC, realizados en el Caimo y al Consejo Territorial de Planeación.</t>
  </si>
  <si>
    <t xml:space="preserve">Mantenimiento de la Obra de Barranquismo Alegoria a Armenia como actividad de apropiación y conservación del patrimonio cultural de la ciudad.
ACTIVIDADES REALIZADAS CON GESTIÓN
Mantenimiento Obra “Corteza de Arco Iris” del Maestro Omar Rayo.
Mantenimiento Plazoleta Centenario
Mantenimiento Edificio Republicano 
</t>
  </si>
  <si>
    <t>Proceso de formación “Escritura para la Escena” dirigido al sector del Teatro y Circo, beneficiando a 32 personas de la ciudad de Armenia.
ACTIVIDADES REALIZADAS CON GESTIÓN 
Con el apoyo de la Red Departamental de Bibliotecas Publicas del Quindío, se desarrollo el proceso de formación "Estrategias para la Promoción de Lectura y Escritura", dirigido a docentes, promotores de lectura y cuidadores de NNA.</t>
  </si>
  <si>
    <t>Fortalecimiento a la Banda Sinfónica Juvenil de Armenia, proceso de formación en leguaje musical a 38 estudiantes de I.E de la ciudad de Armenia.</t>
  </si>
  <si>
    <t>Convocatoria Arte Sigue Express para artistas del area de música solistas y grupos</t>
  </si>
  <si>
    <t xml:space="preserve">Festival El Arte Sigue – 90 actividades realizadas en diferentes comunas de la ciudad.
Cine Bajo Las Estrellas – 6 proyecciones realizadas en Parque Fundadores y Parque Sucre.
Exposiciones Plazoleta Centenario – 1 exposición al aire libre.
Convocatoria Eventos de más de 8 años de Trayectoria. 11 eventos apoyados, para la ejecución de actividades como festivales, encuentros y ferias.
Convocatoria Artes en Movimiento desarrollada por el Ministerio de Cultura para la reactivación del sector cultural, con un aporte de $63.000.000
Convocatoria El Arte Sigue Express – Para beneficiar a 10 solistas y 5 grupos del área de música con recursos de la Contribución Parafiscal.
</t>
  </si>
  <si>
    <t>Reuniones para la actualización de la Política Pública de Cultura. Seis (6) encuentros realizados con la participación de 75 personas del sector cultural de la ciudad.</t>
  </si>
  <si>
    <t xml:space="preserve">Reuniones con el Viceministerio de Economía Naranja para la estructuración de la Agenda Creativa para la ciudad de Armenia, en la cual se priorizaron 11 proyectos de la ciudad.
Reuniones con la Secretaria de Desarrollo Económico, TICS, oficina de Proyectos para la estructuración del Decreto de delimitación de ADN de la ciudad de Armenia
</t>
  </si>
  <si>
    <t>Convocatoria Estimulos El Arte Sigue - 90 beneficiados
Convocatoria de Concertacion con 30 beneficiados.</t>
  </si>
  <si>
    <t>Entrega de recursos a 19 artistas y gestores de la ciudad de Armenia a traves del programa de BEPS.
ACTIVIDADES REALIZADAS CON GESTIÓN
Convocatoria BEPS I, para creadores y gestores de Armenia, la cual fue pagada en su totalidad por la Gobernación del Quindío, beneficiando a un total de 9 personas con un recurso de $ 349,995,563</t>
  </si>
  <si>
    <t>Se han realizado 84 actividades de promoción de lectura, beneficiando un total de 6015 personas dentro y fuera de la Biblioteca Pública Municipal.</t>
  </si>
  <si>
    <t>24 Talleres de formación en Artes Plásticas y Artesanía, diferentes barrios de la ciudad.
1 procesos de capacitación en areas artisticas Música, arte Plasticas, Teatro</t>
  </si>
  <si>
    <t>Periodo de corte:   A SEPTIEMBRE 30 DE 2021</t>
  </si>
  <si>
    <t>Semáforo Alcance de la Meta:
Verde Oscuro   (100%) 
 Amarillo (75%) 
 Rojo (50%)</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</si>
</sst>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0_);_(&quot;$&quot;* \(#,##0\);_(&quot;$&quot;* &quot;-&quot;_);_(@_)"/>
    <numFmt numFmtId="179" formatCode="_(&quot;$&quot;* #,##0.00_);_(&quot;$&quot;* \(#,##0.00\);_(&quot;$&quot;* &quot;-&quot;??_);_(@_)"/>
    <numFmt numFmtId="180" formatCode="&quot;$&quot;\ #,##0"/>
    <numFmt numFmtId="181" formatCode="[$-240A]dddd\,\ d\ &quot;de&quot;\ mmmm\ &quot;de&quot;\ yyyy"/>
    <numFmt numFmtId="182" formatCode="[$-240A]h:mm:ss\ AM/PM"/>
  </numFmts>
  <fonts count="46">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u val="single"/>
      <sz val="10"/>
      <name val="Arial"/>
      <family val="2"/>
    </font>
    <font>
      <sz val="12"/>
      <name val="Arial"/>
      <family val="2"/>
    </font>
    <font>
      <b/>
      <sz val="16"/>
      <name val="Arial"/>
      <family val="2"/>
    </font>
    <font>
      <b/>
      <sz val="12"/>
      <name val="Arial"/>
      <family val="2"/>
    </font>
    <font>
      <sz val="14"/>
      <name val="Arial"/>
      <family val="2"/>
    </font>
    <font>
      <sz val="9"/>
      <name val="Arial"/>
      <family val="2"/>
    </font>
    <font>
      <b/>
      <sz val="9"/>
      <name val="Arial"/>
      <family val="2"/>
    </font>
    <font>
      <u val="single"/>
      <sz val="10"/>
      <color indexed="12"/>
      <name val="Arial"/>
      <family val="2"/>
    </font>
    <font>
      <u val="single"/>
      <sz val="10"/>
      <color indexed="20"/>
      <name val="Arial"/>
      <family val="2"/>
    </font>
    <font>
      <sz val="10"/>
      <color indexed="10"/>
      <name val="Arial"/>
      <family val="2"/>
    </font>
    <font>
      <b/>
      <sz val="10"/>
      <color indexed="8"/>
      <name val="Arial"/>
      <family val="2"/>
    </font>
    <font>
      <sz val="10"/>
      <color indexed="8"/>
      <name val="Arial"/>
      <family val="2"/>
    </font>
    <font>
      <b/>
      <sz val="10"/>
      <color indexed="10"/>
      <name val="Arial"/>
      <family val="2"/>
    </font>
    <font>
      <sz val="8"/>
      <name val="Segoe UI"/>
      <family val="2"/>
    </font>
    <font>
      <u val="single"/>
      <sz val="10"/>
      <color theme="10"/>
      <name val="Arial"/>
      <family val="2"/>
    </font>
    <font>
      <u val="single"/>
      <sz val="10"/>
      <color theme="11"/>
      <name val="Arial"/>
      <family val="2"/>
    </font>
    <font>
      <sz val="11"/>
      <color theme="1"/>
      <name val="Calibri"/>
      <family val="2"/>
    </font>
    <font>
      <sz val="10"/>
      <color rgb="FFFF0000"/>
      <name val="Arial"/>
      <family val="2"/>
    </font>
    <font>
      <b/>
      <sz val="10"/>
      <color theme="1"/>
      <name val="Arial"/>
      <family val="2"/>
    </font>
    <font>
      <b/>
      <sz val="10"/>
      <color rgb="FF000000"/>
      <name val="Arial"/>
      <family val="2"/>
    </font>
    <font>
      <sz val="10"/>
      <color rgb="FF000000"/>
      <name val="Arial"/>
      <family val="2"/>
    </font>
    <font>
      <sz val="10"/>
      <color theme="1"/>
      <name val="Arial"/>
      <family val="2"/>
    </font>
    <font>
      <b/>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rgb="FFFFFF99"/>
        <bgColor indexed="64"/>
      </patternFill>
    </fill>
    <fill>
      <patternFill patternType="solid">
        <fgColor theme="6" tint="0.5999900102615356"/>
        <bgColor indexed="64"/>
      </patternFill>
    </fill>
    <fill>
      <patternFill patternType="solid">
        <fgColor rgb="FFD9E1F2"/>
        <bgColor indexed="64"/>
      </patternFill>
    </fill>
    <fill>
      <patternFill patternType="solid">
        <fgColor theme="5" tint="0.7999500036239624"/>
        <bgColor indexed="64"/>
      </patternFill>
    </fill>
    <fill>
      <patternFill patternType="solid">
        <fgColor rgb="FFFFFF00"/>
        <bgColor indexed="64"/>
      </patternFill>
    </fill>
    <fill>
      <patternFill patternType="solid">
        <fgColor theme="8" tint="0.5999900102615356"/>
        <bgColor indexed="64"/>
      </patternFill>
    </fill>
    <fill>
      <patternFill patternType="solid">
        <fgColor rgb="FF92D050"/>
        <bgColor indexed="64"/>
      </patternFill>
    </fill>
    <fill>
      <patternFill patternType="solid">
        <fgColor rgb="FFFF0000"/>
        <bgColor indexed="64"/>
      </patternFill>
    </fill>
    <fill>
      <patternFill patternType="solid">
        <fgColor theme="9" tint="-0.24997000396251678"/>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mediu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medium"/>
    </border>
    <border>
      <left style="thin"/>
      <right style="medium"/>
      <top style="thin"/>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style="medium"/>
      <right style="thin"/>
      <top style="medium"/>
      <bottom style="thin"/>
    </border>
    <border>
      <left style="medium"/>
      <right style="thin"/>
      <top style="thin"/>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border>
    <border>
      <left>
        <color indexed="63"/>
      </left>
      <right>
        <color indexed="63"/>
      </right>
      <top style="medium"/>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79" fontId="0" fillId="0" borderId="0" applyFill="0" applyBorder="0" applyAlignment="0" applyProtection="0"/>
    <xf numFmtId="178" fontId="0" fillId="0" borderId="0" applyFill="0" applyBorder="0" applyAlignment="0" applyProtection="0"/>
    <xf numFmtId="0" fontId="10" fillId="22" borderId="0" applyNumberFormat="0" applyBorder="0" applyAlignment="0" applyProtection="0"/>
    <xf numFmtId="0" fontId="39" fillId="0" borderId="0">
      <alignment/>
      <protection/>
    </xf>
    <xf numFmtId="0" fontId="0" fillId="0" borderId="0">
      <alignment/>
      <protection/>
    </xf>
    <xf numFmtId="0" fontId="39"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273">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20" fillId="0" borderId="0" xfId="0" applyFont="1" applyBorder="1" applyAlignment="1">
      <alignment vertical="center" wrapText="1"/>
    </xf>
    <xf numFmtId="0" fontId="0" fillId="24" borderId="12" xfId="0" applyFont="1" applyFill="1" applyBorder="1" applyAlignment="1">
      <alignment horizontal="center" vertical="center" wrapText="1"/>
    </xf>
    <xf numFmtId="180" fontId="18" fillId="0" borderId="0" xfId="0" applyNumberFormat="1" applyFont="1" applyFill="1" applyBorder="1" applyAlignment="1">
      <alignment horizontal="right" vertical="center" wrapText="1"/>
    </xf>
    <xf numFmtId="180"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180" fontId="0" fillId="0" borderId="0" xfId="0" applyNumberFormat="1" applyFont="1" applyAlignment="1">
      <alignment horizontal="right" vertical="center" wrapText="1"/>
    </xf>
    <xf numFmtId="0" fontId="18" fillId="25" borderId="13" xfId="0" applyFont="1" applyFill="1" applyBorder="1" applyAlignment="1">
      <alignment horizontal="center" vertical="center" wrapText="1"/>
    </xf>
    <xf numFmtId="0" fontId="40" fillId="0" borderId="0" xfId="0" applyFont="1" applyBorder="1" applyAlignment="1">
      <alignment horizontal="center" vertical="center" wrapText="1"/>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21" fillId="0" borderId="17" xfId="0" applyFont="1" applyBorder="1" applyAlignment="1">
      <alignment vertical="center" wrapText="1"/>
    </xf>
    <xf numFmtId="0" fontId="18" fillId="26" borderId="18" xfId="0" applyFont="1" applyFill="1" applyBorder="1" applyAlignment="1">
      <alignment horizontal="center" vertical="center" wrapText="1"/>
    </xf>
    <xf numFmtId="180" fontId="18" fillId="26" borderId="18" xfId="0" applyNumberFormat="1" applyFont="1" applyFill="1" applyBorder="1" applyAlignment="1">
      <alignment horizontal="center" vertical="center" wrapText="1"/>
    </xf>
    <xf numFmtId="0" fontId="18" fillId="26" borderId="19"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41" fillId="26"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180" fontId="18" fillId="0" borderId="15" xfId="0" applyNumberFormat="1" applyFont="1" applyFill="1" applyBorder="1" applyAlignment="1">
      <alignment horizontal="center" vertical="center" wrapText="1"/>
    </xf>
    <xf numFmtId="0" fontId="21" fillId="0" borderId="23" xfId="0" applyFont="1" applyBorder="1" applyAlignment="1">
      <alignment vertical="center" wrapText="1"/>
    </xf>
    <xf numFmtId="0" fontId="21" fillId="0" borderId="24" xfId="0" applyFont="1" applyBorder="1" applyAlignment="1">
      <alignment vertical="center" wrapText="1"/>
    </xf>
    <xf numFmtId="0" fontId="21" fillId="0" borderId="25" xfId="0" applyFont="1" applyBorder="1" applyAlignment="1">
      <alignment vertical="center" wrapText="1"/>
    </xf>
    <xf numFmtId="0" fontId="0" fillId="0" borderId="11" xfId="0" applyFont="1" applyFill="1" applyBorder="1" applyAlignment="1">
      <alignment vertical="center" wrapText="1"/>
    </xf>
    <xf numFmtId="0" fontId="18" fillId="25" borderId="26" xfId="0" applyFont="1" applyFill="1" applyBorder="1" applyAlignment="1">
      <alignment horizontal="center" vertical="center" wrapText="1"/>
    </xf>
    <xf numFmtId="0" fontId="41" fillId="26" borderId="27" xfId="0" applyFont="1" applyFill="1" applyBorder="1" applyAlignment="1">
      <alignment horizontal="center" vertical="center" wrapText="1"/>
    </xf>
    <xf numFmtId="0" fontId="42" fillId="27" borderId="28" xfId="0" applyFont="1" applyFill="1" applyBorder="1" applyAlignment="1">
      <alignment horizontal="left" vertical="center" wrapText="1"/>
    </xf>
    <xf numFmtId="0" fontId="42" fillId="0" borderId="14" xfId="0" applyFont="1" applyFill="1" applyBorder="1" applyAlignment="1">
      <alignment vertical="center" wrapText="1"/>
    </xf>
    <xf numFmtId="0" fontId="43" fillId="0" borderId="14" xfId="0" applyFont="1" applyFill="1" applyBorder="1" applyAlignment="1">
      <alignment horizontal="center" vertical="center" wrapText="1"/>
    </xf>
    <xf numFmtId="0" fontId="43" fillId="0" borderId="14" xfId="0" applyFont="1" applyFill="1" applyBorder="1" applyAlignment="1">
      <alignment horizontal="justify" vertical="center" wrapText="1"/>
    </xf>
    <xf numFmtId="0" fontId="43" fillId="0" borderId="29" xfId="0" applyFont="1" applyFill="1" applyBorder="1" applyAlignment="1">
      <alignment horizontal="center" vertical="center" wrapText="1"/>
    </xf>
    <xf numFmtId="0" fontId="43" fillId="0" borderId="14" xfId="0" applyFont="1" applyFill="1" applyBorder="1" applyAlignment="1">
      <alignment vertical="center" wrapText="1"/>
    </xf>
    <xf numFmtId="0" fontId="43" fillId="0" borderId="15" xfId="0" applyFont="1" applyFill="1" applyBorder="1" applyAlignment="1">
      <alignment horizontal="center" vertical="center" wrapText="1"/>
    </xf>
    <xf numFmtId="3" fontId="43" fillId="0" borderId="14" xfId="0" applyNumberFormat="1" applyFont="1" applyFill="1" applyBorder="1" applyAlignment="1">
      <alignment horizontal="center" vertical="center" wrapText="1"/>
    </xf>
    <xf numFmtId="0" fontId="43" fillId="0" borderId="14" xfId="0" applyFont="1" applyFill="1" applyBorder="1" applyAlignment="1">
      <alignment horizontal="justify" vertical="center" wrapText="1"/>
    </xf>
    <xf numFmtId="9" fontId="43" fillId="0" borderId="14" xfId="0" applyNumberFormat="1" applyFont="1" applyFill="1" applyBorder="1" applyAlignment="1">
      <alignment horizontal="center" vertical="center" wrapText="1"/>
    </xf>
    <xf numFmtId="0" fontId="41" fillId="28" borderId="30" xfId="0" applyFont="1" applyFill="1" applyBorder="1" applyAlignment="1">
      <alignment vertical="center" wrapText="1"/>
    </xf>
    <xf numFmtId="0" fontId="41" fillId="0" borderId="14" xfId="0" applyFont="1" applyFill="1" applyBorder="1" applyAlignment="1">
      <alignment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vertical="center" wrapText="1"/>
    </xf>
    <xf numFmtId="0" fontId="44" fillId="0" borderId="15" xfId="0" applyFont="1" applyFill="1" applyBorder="1" applyAlignment="1">
      <alignment horizontal="center" vertical="center" wrapText="1"/>
    </xf>
    <xf numFmtId="9" fontId="44" fillId="0" borderId="14" xfId="0" applyNumberFormat="1" applyFont="1" applyFill="1" applyBorder="1" applyAlignment="1">
      <alignment horizontal="center" vertical="center" wrapText="1"/>
    </xf>
    <xf numFmtId="0" fontId="44" fillId="0" borderId="14" xfId="0" applyFont="1" applyFill="1" applyBorder="1" applyAlignment="1">
      <alignment horizontal="justify" vertical="center" wrapText="1"/>
    </xf>
    <xf numFmtId="0" fontId="44" fillId="0" borderId="29" xfId="0" applyFont="1" applyFill="1" applyBorder="1" applyAlignment="1">
      <alignment horizontal="center" vertical="center" wrapText="1"/>
    </xf>
    <xf numFmtId="0" fontId="18" fillId="0" borderId="20" xfId="0" applyFont="1" applyFill="1" applyBorder="1" applyAlignment="1">
      <alignment horizontal="center" vertical="center" wrapText="1"/>
    </xf>
    <xf numFmtId="2" fontId="0" fillId="0" borderId="0" xfId="0" applyNumberFormat="1" applyFont="1" applyFill="1" applyBorder="1" applyAlignment="1">
      <alignment vertical="center" wrapText="1"/>
    </xf>
    <xf numFmtId="2" fontId="18" fillId="0" borderId="0" xfId="0" applyNumberFormat="1" applyFont="1" applyFill="1" applyBorder="1" applyAlignment="1">
      <alignment horizontal="center" vertical="center" wrapText="1"/>
    </xf>
    <xf numFmtId="2" fontId="18" fillId="26" borderId="31" xfId="0" applyNumberFormat="1" applyFont="1" applyFill="1" applyBorder="1" applyAlignment="1">
      <alignment horizontal="center" vertical="center" wrapText="1"/>
    </xf>
    <xf numFmtId="2" fontId="0" fillId="0" borderId="0" xfId="0" applyNumberFormat="1" applyFont="1" applyBorder="1" applyAlignment="1">
      <alignment vertical="center" wrapText="1"/>
    </xf>
    <xf numFmtId="2" fontId="0" fillId="0" borderId="17" xfId="0" applyNumberFormat="1" applyFont="1" applyBorder="1" applyAlignment="1">
      <alignment vertical="center" wrapText="1"/>
    </xf>
    <xf numFmtId="2" fontId="40" fillId="0" borderId="0" xfId="0" applyNumberFormat="1" applyFont="1" applyBorder="1" applyAlignment="1">
      <alignment vertical="center" wrapText="1"/>
    </xf>
    <xf numFmtId="2" fontId="21" fillId="0" borderId="0" xfId="0" applyNumberFormat="1" applyFont="1" applyBorder="1" applyAlignment="1">
      <alignment vertical="center" wrapText="1"/>
    </xf>
    <xf numFmtId="2" fontId="0" fillId="0" borderId="0" xfId="0" applyNumberFormat="1" applyFont="1" applyFill="1" applyAlignment="1">
      <alignment horizontal="center" vertical="center" wrapText="1"/>
    </xf>
    <xf numFmtId="1" fontId="18" fillId="0" borderId="21" xfId="0" applyNumberFormat="1" applyFont="1" applyFill="1" applyBorder="1" applyAlignment="1">
      <alignment horizontal="center" vertical="center" wrapText="1"/>
    </xf>
    <xf numFmtId="0" fontId="18" fillId="29" borderId="0" xfId="0" applyFont="1" applyFill="1" applyAlignment="1">
      <alignment vertical="center"/>
    </xf>
    <xf numFmtId="0" fontId="18" fillId="0" borderId="0" xfId="0" applyFont="1" applyFill="1" applyAlignment="1">
      <alignment vertical="center"/>
    </xf>
    <xf numFmtId="180" fontId="18" fillId="29" borderId="0" xfId="0" applyNumberFormat="1" applyFont="1" applyFill="1" applyAlignment="1">
      <alignment vertical="center"/>
    </xf>
    <xf numFmtId="0" fontId="18" fillId="29" borderId="0" xfId="0" applyFont="1" applyFill="1" applyAlignment="1">
      <alignment horizontal="left" vertical="center" wrapText="1"/>
    </xf>
    <xf numFmtId="0" fontId="18" fillId="0" borderId="28" xfId="0" applyFont="1" applyFill="1" applyBorder="1" applyAlignment="1">
      <alignment horizontal="left" vertical="center" wrapText="1"/>
    </xf>
    <xf numFmtId="0" fontId="18" fillId="0" borderId="14"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0" fillId="0" borderId="29"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5" xfId="0" applyFont="1" applyFill="1" applyBorder="1" applyAlignment="1">
      <alignment horizontal="center" vertical="center" wrapText="1"/>
    </xf>
    <xf numFmtId="3" fontId="0" fillId="0" borderId="14" xfId="0" applyNumberFormat="1" applyFont="1" applyFill="1" applyBorder="1" applyAlignment="1">
      <alignment horizontal="center" vertical="center" wrapText="1"/>
    </xf>
    <xf numFmtId="9" fontId="0" fillId="0" borderId="14" xfId="0" applyNumberFormat="1" applyFont="1" applyFill="1" applyBorder="1" applyAlignment="1">
      <alignment horizontal="center" vertical="center" wrapText="1"/>
    </xf>
    <xf numFmtId="0" fontId="18" fillId="0" borderId="30" xfId="0" applyFont="1" applyFill="1" applyBorder="1" applyAlignment="1">
      <alignmen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8" fillId="29" borderId="0" xfId="0" applyFont="1" applyFill="1" applyBorder="1" applyAlignment="1">
      <alignment horizontal="left" vertical="center" wrapText="1"/>
    </xf>
    <xf numFmtId="180" fontId="0" fillId="0" borderId="14" xfId="0" applyNumberFormat="1" applyFont="1" applyFill="1" applyBorder="1" applyAlignment="1">
      <alignment horizontal="center" vertical="center" wrapText="1"/>
    </xf>
    <xf numFmtId="1" fontId="0" fillId="0" borderId="33" xfId="0" applyNumberFormat="1" applyFont="1" applyFill="1" applyBorder="1" applyAlignment="1">
      <alignment horizontal="center" vertical="center" wrapText="1"/>
    </xf>
    <xf numFmtId="180" fontId="0" fillId="0" borderId="21" xfId="0" applyNumberFormat="1" applyFont="1" applyFill="1" applyBorder="1" applyAlignment="1">
      <alignment horizontal="center" vertical="center" wrapText="1"/>
    </xf>
    <xf numFmtId="1" fontId="0" fillId="0" borderId="30" xfId="0" applyNumberFormat="1" applyFont="1" applyFill="1" applyBorder="1" applyAlignment="1">
      <alignment horizontal="center" vertical="center" wrapText="1"/>
    </xf>
    <xf numFmtId="1" fontId="0" fillId="0" borderId="34" xfId="0" applyNumberFormat="1" applyFont="1" applyFill="1" applyBorder="1" applyAlignment="1">
      <alignment horizontal="center" vertical="center" wrapText="1"/>
    </xf>
    <xf numFmtId="180" fontId="0" fillId="0" borderId="20"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18" fillId="0" borderId="0" xfId="0" applyFont="1" applyBorder="1" applyAlignment="1">
      <alignment horizontal="left" vertical="center" wrapText="1"/>
    </xf>
    <xf numFmtId="180" fontId="18" fillId="24" borderId="35"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18" fillId="0" borderId="36" xfId="0" applyFont="1" applyFill="1" applyBorder="1" applyAlignment="1">
      <alignment horizontal="left" vertical="center" wrapText="1"/>
    </xf>
    <xf numFmtId="0" fontId="39" fillId="0" borderId="0" xfId="54" applyAlignment="1">
      <alignment vertical="center"/>
      <protection/>
    </xf>
    <xf numFmtId="0" fontId="24" fillId="0" borderId="0" xfId="0" applyFont="1" applyBorder="1" applyAlignment="1">
      <alignment vertical="center"/>
    </xf>
    <xf numFmtId="0" fontId="24" fillId="0" borderId="0" xfId="0" applyFont="1" applyFill="1" applyBorder="1" applyAlignment="1">
      <alignment vertical="center"/>
    </xf>
    <xf numFmtId="0" fontId="39" fillId="0" borderId="0" xfId="54" applyAlignment="1">
      <alignment horizontal="center" vertical="center"/>
      <protection/>
    </xf>
    <xf numFmtId="0" fontId="24" fillId="0" borderId="0" xfId="0" applyFont="1" applyFill="1" applyBorder="1" applyAlignment="1">
      <alignment horizontal="center" vertical="center"/>
    </xf>
    <xf numFmtId="0" fontId="18" fillId="25" borderId="16" xfId="0" applyFont="1" applyFill="1" applyBorder="1" applyAlignment="1">
      <alignment horizontal="center" vertical="center" wrapText="1"/>
    </xf>
    <xf numFmtId="0" fontId="19" fillId="0" borderId="0" xfId="54" applyFont="1" applyAlignment="1">
      <alignment vertical="center"/>
      <protection/>
    </xf>
    <xf numFmtId="0" fontId="18" fillId="30" borderId="16" xfId="0" applyFont="1" applyFill="1" applyBorder="1" applyAlignment="1">
      <alignment horizontal="center" vertical="center" wrapText="1"/>
    </xf>
    <xf numFmtId="0" fontId="18" fillId="0" borderId="0" xfId="54" applyFont="1" applyAlignment="1">
      <alignment vertical="center"/>
      <protection/>
    </xf>
    <xf numFmtId="0" fontId="26" fillId="0" borderId="0" xfId="0" applyFont="1" applyBorder="1" applyAlignment="1">
      <alignment vertical="center"/>
    </xf>
    <xf numFmtId="0" fontId="18" fillId="30" borderId="37" xfId="0" applyFont="1" applyFill="1" applyBorder="1" applyAlignment="1">
      <alignment horizontal="center" vertical="center" wrapText="1"/>
    </xf>
    <xf numFmtId="0" fontId="18" fillId="30" borderId="38" xfId="0" applyFont="1" applyFill="1" applyBorder="1" applyAlignment="1">
      <alignment horizontal="center" vertical="center" wrapText="1"/>
    </xf>
    <xf numFmtId="0" fontId="18" fillId="0" borderId="10" xfId="0" applyFont="1" applyFill="1" applyBorder="1" applyAlignment="1">
      <alignment horizontal="right" vertical="center" wrapText="1"/>
    </xf>
    <xf numFmtId="0" fontId="18" fillId="0" borderId="0" xfId="0" applyFont="1" applyFill="1" applyBorder="1" applyAlignment="1">
      <alignment horizontal="right" vertical="center" wrapText="1"/>
    </xf>
    <xf numFmtId="180" fontId="18" fillId="0" borderId="0" xfId="0" applyNumberFormat="1" applyFont="1" applyFill="1" applyBorder="1" applyAlignment="1">
      <alignment horizontal="center" vertical="center" wrapText="1"/>
    </xf>
    <xf numFmtId="0" fontId="0" fillId="0" borderId="0" xfId="0" applyFont="1" applyFill="1" applyAlignment="1">
      <alignment vertical="center"/>
    </xf>
    <xf numFmtId="10" fontId="0" fillId="0" borderId="39" xfId="0" applyNumberFormat="1" applyFont="1" applyFill="1" applyBorder="1" applyAlignment="1">
      <alignment horizontal="center" vertical="center" wrapText="1"/>
    </xf>
    <xf numFmtId="0" fontId="18" fillId="0" borderId="40" xfId="0" applyFont="1" applyFill="1" applyBorder="1" applyAlignment="1">
      <alignment vertical="center" wrapText="1"/>
    </xf>
    <xf numFmtId="0" fontId="18" fillId="0" borderId="41" xfId="0" applyFont="1" applyFill="1" applyBorder="1" applyAlignment="1">
      <alignment vertical="center" wrapText="1"/>
    </xf>
    <xf numFmtId="0" fontId="0" fillId="0" borderId="41"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42" xfId="0" applyFont="1" applyFill="1" applyBorder="1" applyAlignment="1">
      <alignment horizontal="center" vertical="center" wrapText="1"/>
    </xf>
    <xf numFmtId="9" fontId="0" fillId="0" borderId="41" xfId="0" applyNumberFormat="1" applyFont="1" applyFill="1" applyBorder="1" applyAlignment="1">
      <alignment horizontal="center" vertical="center" wrapText="1"/>
    </xf>
    <xf numFmtId="0" fontId="0" fillId="0" borderId="41" xfId="0" applyFont="1" applyFill="1" applyBorder="1" applyAlignment="1">
      <alignment horizontal="justify" vertical="center" wrapText="1"/>
    </xf>
    <xf numFmtId="0" fontId="0" fillId="0" borderId="43" xfId="0" applyFont="1" applyFill="1" applyBorder="1" applyAlignment="1">
      <alignment horizontal="center" vertical="center" wrapText="1"/>
    </xf>
    <xf numFmtId="10" fontId="0" fillId="0" borderId="44" xfId="0" applyNumberFormat="1" applyFont="1" applyFill="1" applyBorder="1" applyAlignment="1">
      <alignment horizontal="center" vertical="center" wrapText="1"/>
    </xf>
    <xf numFmtId="0" fontId="18" fillId="24" borderId="45" xfId="0" applyFont="1" applyFill="1" applyBorder="1" applyAlignment="1">
      <alignment vertical="center" wrapText="1"/>
    </xf>
    <xf numFmtId="0" fontId="18" fillId="24" borderId="36" xfId="0" applyFont="1" applyFill="1" applyBorder="1" applyAlignment="1">
      <alignment vertical="center" wrapText="1"/>
    </xf>
    <xf numFmtId="0" fontId="18" fillId="24" borderId="17" xfId="0" applyFont="1" applyFill="1" applyBorder="1" applyAlignment="1">
      <alignment vertical="center" wrapText="1"/>
    </xf>
    <xf numFmtId="180" fontId="18" fillId="24" borderId="17" xfId="0" applyNumberFormat="1" applyFont="1" applyFill="1" applyBorder="1" applyAlignment="1">
      <alignment horizontal="center" vertical="center" wrapText="1"/>
    </xf>
    <xf numFmtId="10" fontId="24" fillId="0" borderId="21" xfId="0" applyNumberFormat="1" applyFont="1" applyFill="1" applyBorder="1" applyAlignment="1">
      <alignment horizontal="center" vertical="center" wrapText="1"/>
    </xf>
    <xf numFmtId="10" fontId="24" fillId="0" borderId="14" xfId="0" applyNumberFormat="1" applyFont="1" applyFill="1" applyBorder="1" applyAlignment="1">
      <alignment horizontal="center" vertical="center" wrapText="1"/>
    </xf>
    <xf numFmtId="10" fontId="24" fillId="0" borderId="20" xfId="0" applyNumberFormat="1" applyFont="1" applyFill="1" applyBorder="1" applyAlignment="1">
      <alignment horizontal="center" vertical="center" wrapText="1"/>
    </xf>
    <xf numFmtId="10" fontId="27" fillId="0" borderId="14" xfId="0" applyNumberFormat="1" applyFont="1" applyFill="1" applyBorder="1" applyAlignment="1">
      <alignment horizontal="center" vertical="center" wrapText="1"/>
    </xf>
    <xf numFmtId="10" fontId="24" fillId="0" borderId="44"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18" fillId="0" borderId="0" xfId="0" applyNumberFormat="1" applyFont="1" applyFill="1" applyBorder="1" applyAlignment="1">
      <alignment horizontal="center" vertical="center" wrapText="1"/>
    </xf>
    <xf numFmtId="0" fontId="18" fillId="25" borderId="16"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18" fillId="24" borderId="46" xfId="0" applyNumberFormat="1" applyFont="1" applyFill="1" applyBorder="1" applyAlignment="1">
      <alignment horizontal="center" vertical="center" wrapText="1"/>
    </xf>
    <xf numFmtId="0" fontId="0" fillId="0" borderId="0" xfId="0" applyNumberFormat="1" applyFont="1" applyBorder="1" applyAlignment="1">
      <alignment horizontal="right" vertical="center" wrapText="1"/>
    </xf>
    <xf numFmtId="0" fontId="0" fillId="0" borderId="0" xfId="0" applyNumberFormat="1" applyFont="1" applyAlignment="1">
      <alignment horizontal="right" vertical="center" wrapText="1"/>
    </xf>
    <xf numFmtId="180" fontId="0" fillId="0" borderId="15" xfId="0" applyNumberFormat="1" applyFont="1" applyFill="1" applyBorder="1" applyAlignment="1">
      <alignment horizontal="center" vertical="center" wrapText="1"/>
    </xf>
    <xf numFmtId="10" fontId="18" fillId="24" borderId="17" xfId="0" applyNumberFormat="1" applyFont="1" applyFill="1" applyBorder="1" applyAlignment="1">
      <alignment vertical="center" wrapText="1"/>
    </xf>
    <xf numFmtId="10" fontId="27" fillId="31" borderId="21" xfId="0" applyNumberFormat="1" applyFont="1" applyFill="1" applyBorder="1" applyAlignment="1">
      <alignment horizontal="center" vertical="center" wrapText="1"/>
    </xf>
    <xf numFmtId="10" fontId="27" fillId="31" borderId="14" xfId="0" applyNumberFormat="1" applyFont="1" applyFill="1" applyBorder="1" applyAlignment="1">
      <alignment horizontal="center" vertical="center" wrapText="1"/>
    </xf>
    <xf numFmtId="10" fontId="27" fillId="32" borderId="14" xfId="0" applyNumberFormat="1" applyFont="1" applyFill="1" applyBorder="1" applyAlignment="1">
      <alignment horizontal="center" vertical="center" wrapText="1"/>
    </xf>
    <xf numFmtId="10" fontId="27" fillId="29" borderId="14" xfId="0" applyNumberFormat="1" applyFont="1" applyFill="1" applyBorder="1" applyAlignment="1">
      <alignment horizontal="center" vertical="center" wrapText="1"/>
    </xf>
    <xf numFmtId="10" fontId="27" fillId="32" borderId="20" xfId="0" applyNumberFormat="1" applyFont="1" applyFill="1" applyBorder="1" applyAlignment="1">
      <alignment horizontal="center" vertical="center" wrapText="1"/>
    </xf>
    <xf numFmtId="0" fontId="28" fillId="0" borderId="33" xfId="0" applyFont="1" applyBorder="1" applyAlignment="1">
      <alignment horizontal="left" vertical="center" wrapText="1"/>
    </xf>
    <xf numFmtId="0" fontId="28" fillId="0" borderId="21" xfId="0" applyFont="1" applyBorder="1" applyAlignment="1">
      <alignment horizontal="center" vertical="center" wrapText="1"/>
    </xf>
    <xf numFmtId="10" fontId="28" fillId="0" borderId="21" xfId="0" applyNumberFormat="1" applyFont="1" applyBorder="1" applyAlignment="1">
      <alignment horizontal="center" vertical="center" wrapText="1"/>
    </xf>
    <xf numFmtId="0" fontId="28" fillId="0" borderId="30" xfId="0" applyFont="1" applyBorder="1" applyAlignment="1">
      <alignment horizontal="left" vertical="center" wrapText="1"/>
    </xf>
    <xf numFmtId="0" fontId="28" fillId="0" borderId="14" xfId="0" applyFont="1" applyBorder="1" applyAlignment="1">
      <alignment horizontal="center" vertical="center" wrapText="1"/>
    </xf>
    <xf numFmtId="10" fontId="28" fillId="0" borderId="14" xfId="0" applyNumberFormat="1" applyFont="1" applyBorder="1" applyAlignment="1">
      <alignment horizontal="center" vertical="center" wrapText="1"/>
    </xf>
    <xf numFmtId="0" fontId="28" fillId="0" borderId="34" xfId="0" applyFont="1" applyBorder="1" applyAlignment="1">
      <alignment horizontal="left" vertical="center" wrapText="1"/>
    </xf>
    <xf numFmtId="0" fontId="28" fillId="0" borderId="20" xfId="0" applyFont="1" applyBorder="1" applyAlignment="1">
      <alignment horizontal="center" vertical="center" wrapText="1"/>
    </xf>
    <xf numFmtId="10" fontId="28" fillId="0" borderId="20" xfId="0" applyNumberFormat="1" applyFont="1" applyBorder="1" applyAlignment="1">
      <alignment horizontal="center" vertical="center" wrapText="1"/>
    </xf>
    <xf numFmtId="0" fontId="28" fillId="0" borderId="0" xfId="0" applyFont="1" applyAlignment="1">
      <alignment horizontal="center" vertical="center" wrapText="1"/>
    </xf>
    <xf numFmtId="10" fontId="28" fillId="0" borderId="0" xfId="0" applyNumberFormat="1" applyFont="1" applyAlignment="1">
      <alignment horizontal="center" vertical="center" wrapText="1"/>
    </xf>
    <xf numFmtId="180" fontId="29" fillId="24" borderId="16" xfId="0" applyNumberFormat="1" applyFont="1" applyFill="1" applyBorder="1" applyAlignment="1">
      <alignment horizontal="center" vertical="center" wrapText="1"/>
    </xf>
    <xf numFmtId="180" fontId="29" fillId="24" borderId="35" xfId="0" applyNumberFormat="1" applyFont="1" applyFill="1" applyBorder="1" applyAlignment="1">
      <alignment horizontal="center" vertical="center" wrapText="1"/>
    </xf>
    <xf numFmtId="10" fontId="28" fillId="0" borderId="44" xfId="0" applyNumberFormat="1" applyFont="1" applyBorder="1" applyAlignment="1">
      <alignment horizontal="center" vertical="center" wrapText="1"/>
    </xf>
    <xf numFmtId="0" fontId="29" fillId="30" borderId="16" xfId="0" applyFont="1" applyFill="1" applyBorder="1" applyAlignment="1">
      <alignment horizontal="center" vertical="center" wrapText="1"/>
    </xf>
    <xf numFmtId="0" fontId="29" fillId="30" borderId="37" xfId="0" applyFont="1" applyFill="1" applyBorder="1" applyAlignment="1">
      <alignment horizontal="center" vertical="center" wrapText="1"/>
    </xf>
    <xf numFmtId="0" fontId="29" fillId="30" borderId="38" xfId="0" applyFont="1" applyFill="1" applyBorder="1" applyAlignment="1">
      <alignment horizontal="center" vertical="center" wrapText="1"/>
    </xf>
    <xf numFmtId="0" fontId="28" fillId="0" borderId="21" xfId="0" applyFont="1" applyFill="1" applyBorder="1" applyAlignment="1">
      <alignment horizontal="center" vertical="center" wrapText="1"/>
    </xf>
    <xf numFmtId="10" fontId="28" fillId="31" borderId="21" xfId="0" applyNumberFormat="1" applyFont="1" applyFill="1" applyBorder="1" applyAlignment="1">
      <alignment horizontal="center" vertical="center" wrapText="1"/>
    </xf>
    <xf numFmtId="180" fontId="28" fillId="0" borderId="15" xfId="0" applyNumberFormat="1" applyFont="1" applyFill="1" applyBorder="1" applyAlignment="1">
      <alignment horizontal="center" vertical="center" wrapText="1"/>
    </xf>
    <xf numFmtId="180" fontId="28" fillId="0" borderId="21" xfId="0" applyNumberFormat="1" applyFont="1" applyFill="1" applyBorder="1" applyAlignment="1">
      <alignment horizontal="center" vertical="center" wrapText="1"/>
    </xf>
    <xf numFmtId="10" fontId="28" fillId="0" borderId="21" xfId="0" applyNumberFormat="1" applyFont="1" applyFill="1" applyBorder="1" applyAlignment="1">
      <alignment horizontal="center" vertical="center" wrapText="1"/>
    </xf>
    <xf numFmtId="0" fontId="28" fillId="0" borderId="14" xfId="0" applyFont="1" applyFill="1" applyBorder="1" applyAlignment="1">
      <alignment horizontal="center" vertical="center" wrapText="1"/>
    </xf>
    <xf numFmtId="10" fontId="28" fillId="31" borderId="14" xfId="0" applyNumberFormat="1" applyFont="1" applyFill="1" applyBorder="1" applyAlignment="1">
      <alignment horizontal="center" vertical="center" wrapText="1"/>
    </xf>
    <xf numFmtId="180" fontId="28" fillId="0" borderId="14" xfId="0" applyNumberFormat="1" applyFont="1" applyFill="1" applyBorder="1" applyAlignment="1">
      <alignment horizontal="center" vertical="center" wrapText="1"/>
    </xf>
    <xf numFmtId="10" fontId="28" fillId="0" borderId="14" xfId="0" applyNumberFormat="1" applyFont="1" applyFill="1" applyBorder="1" applyAlignment="1">
      <alignment horizontal="center" vertical="center" wrapText="1"/>
    </xf>
    <xf numFmtId="10" fontId="28" fillId="32" borderId="14" xfId="0" applyNumberFormat="1" applyFont="1" applyFill="1" applyBorder="1" applyAlignment="1">
      <alignment horizontal="center" vertical="center" wrapText="1"/>
    </xf>
    <xf numFmtId="10" fontId="28" fillId="29" borderId="14" xfId="0" applyNumberFormat="1" applyFont="1" applyFill="1" applyBorder="1" applyAlignment="1">
      <alignment horizontal="center" vertical="center" wrapText="1"/>
    </xf>
    <xf numFmtId="0" fontId="28" fillId="0" borderId="20" xfId="0" applyFont="1" applyFill="1" applyBorder="1" applyAlignment="1">
      <alignment horizontal="center" vertical="center" wrapText="1"/>
    </xf>
    <xf numFmtId="10" fontId="28" fillId="32" borderId="20" xfId="0" applyNumberFormat="1" applyFont="1" applyFill="1" applyBorder="1" applyAlignment="1">
      <alignment horizontal="center" vertical="center" wrapText="1"/>
    </xf>
    <xf numFmtId="180" fontId="28" fillId="0" borderId="20" xfId="0" applyNumberFormat="1" applyFont="1" applyFill="1" applyBorder="1" applyAlignment="1">
      <alignment horizontal="center" vertical="center" wrapText="1"/>
    </xf>
    <xf numFmtId="10" fontId="28" fillId="0" borderId="20" xfId="0" applyNumberFormat="1" applyFont="1" applyFill="1" applyBorder="1" applyAlignment="1">
      <alignment horizontal="center" vertical="center" wrapText="1"/>
    </xf>
    <xf numFmtId="10" fontId="28" fillId="33" borderId="14" xfId="0" applyNumberFormat="1" applyFont="1" applyFill="1" applyBorder="1" applyAlignment="1">
      <alignment horizontal="center" vertical="center" wrapText="1"/>
    </xf>
    <xf numFmtId="10" fontId="0" fillId="0" borderId="0" xfId="0" applyNumberFormat="1" applyAlignment="1">
      <alignment horizontal="center"/>
    </xf>
    <xf numFmtId="0" fontId="21" fillId="0" borderId="4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2" xfId="0" applyFont="1" applyBorder="1" applyAlignment="1">
      <alignment horizontal="center" vertical="center" wrapText="1"/>
    </xf>
    <xf numFmtId="0" fontId="18" fillId="24" borderId="10" xfId="0" applyFont="1" applyFill="1" applyBorder="1" applyAlignment="1">
      <alignment horizontal="right" vertical="center" wrapText="1"/>
    </xf>
    <xf numFmtId="0" fontId="18" fillId="24" borderId="0" xfId="0" applyFont="1" applyFill="1" applyBorder="1" applyAlignment="1">
      <alignment horizontal="right" vertical="center" wrapText="1"/>
    </xf>
    <xf numFmtId="0" fontId="18" fillId="24" borderId="46" xfId="0" applyFont="1" applyFill="1" applyBorder="1" applyAlignment="1">
      <alignment horizontal="right" vertical="center" wrapText="1"/>
    </xf>
    <xf numFmtId="0" fontId="18" fillId="24" borderId="17" xfId="0" applyFont="1" applyFill="1" applyBorder="1" applyAlignment="1">
      <alignment horizontal="right" vertical="center" wrapText="1"/>
    </xf>
    <xf numFmtId="0" fontId="18" fillId="0" borderId="0" xfId="0" applyFont="1" applyBorder="1" applyAlignment="1">
      <alignment horizontal="left" vertical="center" wrapText="1"/>
    </xf>
    <xf numFmtId="180" fontId="18" fillId="24" borderId="47" xfId="0" applyNumberFormat="1" applyFont="1" applyFill="1" applyBorder="1" applyAlignment="1">
      <alignment horizontal="center" vertical="center" wrapText="1"/>
    </xf>
    <xf numFmtId="180" fontId="18" fillId="24" borderId="35" xfId="0" applyNumberFormat="1" applyFont="1" applyFill="1" applyBorder="1" applyAlignment="1">
      <alignment horizontal="center" vertical="center" wrapText="1"/>
    </xf>
    <xf numFmtId="18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1" fillId="0" borderId="0" xfId="0" applyFont="1" applyBorder="1" applyAlignment="1">
      <alignment horizontal="left"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1" fillId="26" borderId="18" xfId="0" applyFont="1" applyFill="1" applyBorder="1" applyAlignment="1">
      <alignment horizontal="center" vertical="center" wrapText="1"/>
    </xf>
    <xf numFmtId="0" fontId="41" fillId="26" borderId="50" xfId="0" applyFont="1" applyFill="1" applyBorder="1" applyAlignment="1">
      <alignment horizontal="center" vertical="center" wrapText="1"/>
    </xf>
    <xf numFmtId="0" fontId="41" fillId="26" borderId="39" xfId="0" applyFont="1" applyFill="1" applyBorder="1" applyAlignment="1">
      <alignment horizontal="center" vertical="center"/>
    </xf>
    <xf numFmtId="0" fontId="41" fillId="26" borderId="51" xfId="0" applyFont="1" applyFill="1" applyBorder="1" applyAlignment="1">
      <alignment horizontal="center" vertical="center"/>
    </xf>
    <xf numFmtId="0" fontId="41" fillId="26" borderId="52" xfId="0" applyFont="1" applyFill="1" applyBorder="1" applyAlignment="1">
      <alignment horizontal="center" vertical="center"/>
    </xf>
    <xf numFmtId="0" fontId="18" fillId="0" borderId="4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45"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45" fillId="29" borderId="10" xfId="0" applyFont="1" applyFill="1" applyBorder="1" applyAlignment="1">
      <alignment horizontal="left" vertical="center" wrapText="1"/>
    </xf>
    <xf numFmtId="0" fontId="45" fillId="29" borderId="0" xfId="0" applyFont="1" applyFill="1" applyAlignment="1">
      <alignment horizontal="left" vertical="center" wrapText="1"/>
    </xf>
    <xf numFmtId="180" fontId="45" fillId="0" borderId="10" xfId="0" applyNumberFormat="1" applyFont="1" applyBorder="1" applyAlignment="1">
      <alignment horizontal="left" vertical="center" wrapText="1"/>
    </xf>
    <xf numFmtId="0" fontId="45" fillId="0" borderId="0" xfId="0" applyFont="1" applyAlignment="1">
      <alignment horizontal="left" vertical="center" wrapText="1"/>
    </xf>
    <xf numFmtId="0" fontId="18" fillId="26" borderId="45" xfId="0" applyFont="1" applyFill="1" applyBorder="1" applyAlignment="1">
      <alignment horizontal="center" vertical="center" wrapText="1"/>
    </xf>
    <xf numFmtId="0" fontId="18" fillId="26" borderId="36" xfId="0" applyFont="1" applyFill="1" applyBorder="1" applyAlignment="1">
      <alignment horizontal="center" vertical="center" wrapText="1"/>
    </xf>
    <xf numFmtId="0" fontId="18" fillId="26" borderId="53"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0" xfId="0" applyFont="1" applyAlignment="1">
      <alignment horizontal="left" vertical="center" wrapText="1"/>
    </xf>
    <xf numFmtId="0" fontId="41" fillId="26" borderId="23" xfId="0" applyFont="1" applyFill="1" applyBorder="1" applyAlignment="1">
      <alignment horizontal="center" vertical="center"/>
    </xf>
    <xf numFmtId="0" fontId="41" fillId="26" borderId="54" xfId="0" applyFont="1" applyFill="1" applyBorder="1" applyAlignment="1">
      <alignment horizontal="center" vertical="center" wrapText="1"/>
    </xf>
    <xf numFmtId="0" fontId="41" fillId="26" borderId="55" xfId="0" applyFont="1" applyFill="1" applyBorder="1" applyAlignment="1">
      <alignment horizontal="center" vertical="center" wrapText="1"/>
    </xf>
    <xf numFmtId="0" fontId="18" fillId="26" borderId="37" xfId="0" applyFont="1" applyFill="1" applyBorder="1" applyAlignment="1">
      <alignment horizontal="center" vertical="center" wrapText="1"/>
    </xf>
    <xf numFmtId="0" fontId="18" fillId="26" borderId="47" xfId="0" applyFont="1" applyFill="1" applyBorder="1" applyAlignment="1">
      <alignment horizontal="center" vertical="center" wrapText="1"/>
    </xf>
    <xf numFmtId="0" fontId="18" fillId="25" borderId="37" xfId="0" applyFont="1" applyFill="1" applyBorder="1" applyAlignment="1">
      <alignment horizontal="center" vertical="center" wrapText="1"/>
    </xf>
    <xf numFmtId="0" fontId="18" fillId="25" borderId="47" xfId="0" applyFont="1" applyFill="1" applyBorder="1" applyAlignment="1">
      <alignment horizontal="center" vertical="center" wrapText="1"/>
    </xf>
    <xf numFmtId="0" fontId="18" fillId="25" borderId="35" xfId="0" applyFont="1" applyFill="1" applyBorder="1" applyAlignment="1">
      <alignment horizontal="center" vertical="center" wrapText="1"/>
    </xf>
    <xf numFmtId="0" fontId="18" fillId="30" borderId="37" xfId="0" applyFont="1" applyFill="1" applyBorder="1" applyAlignment="1">
      <alignment horizontal="center" vertical="center" wrapText="1"/>
    </xf>
    <xf numFmtId="0" fontId="18" fillId="30" borderId="47" xfId="0" applyFont="1" applyFill="1" applyBorder="1" applyAlignment="1">
      <alignment horizontal="center" vertical="center" wrapText="1"/>
    </xf>
    <xf numFmtId="0" fontId="18" fillId="30" borderId="37" xfId="0" applyNumberFormat="1" applyFont="1" applyFill="1" applyBorder="1" applyAlignment="1">
      <alignment horizontal="center" vertical="center" wrapText="1"/>
    </xf>
    <xf numFmtId="0" fontId="18" fillId="30" borderId="47" xfId="0" applyNumberFormat="1" applyFont="1" applyFill="1" applyBorder="1" applyAlignment="1">
      <alignment horizontal="center" vertical="center" wrapText="1"/>
    </xf>
    <xf numFmtId="0" fontId="41" fillId="26" borderId="37" xfId="0" applyFont="1" applyFill="1" applyBorder="1" applyAlignment="1">
      <alignment horizontal="center" vertical="center" wrapText="1"/>
    </xf>
    <xf numFmtId="0" fontId="41" fillId="26" borderId="47" xfId="0" applyFont="1" applyFill="1" applyBorder="1" applyAlignment="1">
      <alignment horizontal="center" vertical="center" wrapText="1"/>
    </xf>
    <xf numFmtId="0" fontId="41" fillId="26" borderId="35" xfId="0" applyFont="1" applyFill="1" applyBorder="1" applyAlignment="1">
      <alignment horizontal="center" vertical="center" wrapText="1"/>
    </xf>
    <xf numFmtId="0" fontId="41" fillId="26" borderId="45" xfId="0" applyFont="1" applyFill="1" applyBorder="1" applyAlignment="1">
      <alignment horizontal="center" vertical="center"/>
    </xf>
    <xf numFmtId="0" fontId="41" fillId="26" borderId="36" xfId="0" applyFont="1" applyFill="1" applyBorder="1" applyAlignment="1">
      <alignment horizontal="center" vertical="center"/>
    </xf>
    <xf numFmtId="0" fontId="41" fillId="26" borderId="53" xfId="0" applyFont="1" applyFill="1" applyBorder="1" applyAlignment="1">
      <alignment horizontal="center" vertical="center"/>
    </xf>
    <xf numFmtId="0" fontId="0" fillId="0" borderId="36"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45" xfId="0" applyFont="1" applyFill="1" applyBorder="1" applyAlignment="1">
      <alignment horizontal="left" vertical="center"/>
    </xf>
    <xf numFmtId="0" fontId="20" fillId="0" borderId="36" xfId="0" applyFont="1" applyFill="1" applyBorder="1" applyAlignment="1">
      <alignment horizontal="left" vertical="center"/>
    </xf>
    <xf numFmtId="0" fontId="20" fillId="0" borderId="53" xfId="0" applyFont="1" applyFill="1" applyBorder="1" applyAlignment="1">
      <alignment horizontal="left" vertical="center"/>
    </xf>
    <xf numFmtId="0" fontId="18" fillId="0" borderId="4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53" xfId="0" applyFont="1" applyFill="1" applyBorder="1" applyAlignment="1">
      <alignment horizontal="center" vertical="center"/>
    </xf>
    <xf numFmtId="0" fontId="18" fillId="29" borderId="0" xfId="0" applyFont="1" applyFill="1" applyBorder="1" applyAlignment="1">
      <alignment horizontal="left" vertical="center" wrapText="1"/>
    </xf>
    <xf numFmtId="0" fontId="18" fillId="29" borderId="0" xfId="0" applyFont="1" applyFill="1" applyAlignment="1">
      <alignment horizontal="left" vertical="center" wrapText="1"/>
    </xf>
    <xf numFmtId="180" fontId="45" fillId="29" borderId="0" xfId="0" applyNumberFormat="1" applyFont="1" applyFill="1" applyBorder="1" applyAlignment="1">
      <alignment horizontal="left" vertical="center" wrapText="1"/>
    </xf>
    <xf numFmtId="0" fontId="45" fillId="29" borderId="0" xfId="0" applyFont="1" applyFill="1" applyBorder="1" applyAlignment="1">
      <alignment horizontal="left" vertical="center" wrapText="1"/>
    </xf>
    <xf numFmtId="0" fontId="29" fillId="25" borderId="37" xfId="0" applyFont="1" applyFill="1" applyBorder="1" applyAlignment="1">
      <alignment horizontal="center" vertical="center" wrapText="1"/>
    </xf>
    <xf numFmtId="0" fontId="29" fillId="25" borderId="47" xfId="0" applyFont="1" applyFill="1" applyBorder="1" applyAlignment="1">
      <alignment horizontal="center" vertical="center" wrapText="1"/>
    </xf>
    <xf numFmtId="0" fontId="29" fillId="25" borderId="35" xfId="0" applyFont="1" applyFill="1" applyBorder="1" applyAlignment="1">
      <alignment horizontal="center" vertical="center" wrapText="1"/>
    </xf>
    <xf numFmtId="0" fontId="29" fillId="30" borderId="37" xfId="0" applyFont="1" applyFill="1" applyBorder="1" applyAlignment="1">
      <alignment horizontal="center" vertical="center" wrapText="1"/>
    </xf>
    <xf numFmtId="0" fontId="29" fillId="30" borderId="47" xfId="0" applyFont="1" applyFill="1" applyBorder="1" applyAlignment="1">
      <alignment horizontal="center" vertical="center" wrapText="1"/>
    </xf>
    <xf numFmtId="0" fontId="29" fillId="26" borderId="37" xfId="0" applyFont="1" applyFill="1" applyBorder="1" applyAlignment="1">
      <alignment horizontal="center" vertical="center" wrapText="1"/>
    </xf>
    <xf numFmtId="0" fontId="29" fillId="26" borderId="47"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6</xdr:col>
      <xdr:colOff>904875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0" y="76200"/>
          <a:ext cx="9048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1104900</xdr:colOff>
      <xdr:row>0</xdr:row>
      <xdr:rowOff>76200</xdr:rowOff>
    </xdr:from>
    <xdr:to>
      <xdr:col>1</xdr:col>
      <xdr:colOff>219075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104900" y="76200"/>
          <a:ext cx="91440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5"/>
  <sheetViews>
    <sheetView view="pageBreakPreview" zoomScale="60" zoomScaleNormal="60" zoomScalePageLayoutView="0" workbookViewId="0" topLeftCell="L17">
      <selection activeCell="O21" sqref="O21:U21"/>
    </sheetView>
  </sheetViews>
  <sheetFormatPr defaultColWidth="11.421875" defaultRowHeight="12.75"/>
  <cols>
    <col min="1" max="1" width="27.00390625" style="6" hidden="1" customWidth="1"/>
    <col min="2" max="2" width="30.7109375" style="6" hidden="1" customWidth="1"/>
    <col min="3" max="3" width="19.421875" style="6" hidden="1" customWidth="1"/>
    <col min="4" max="4" width="40.7109375" style="6" hidden="1" customWidth="1"/>
    <col min="5" max="5" width="12.7109375" style="6" hidden="1" customWidth="1"/>
    <col min="6" max="6" width="15.7109375" style="6" hidden="1" customWidth="1"/>
    <col min="7" max="8" width="35.7109375" style="6" customWidth="1"/>
    <col min="9" max="9" width="40.7109375" style="6" customWidth="1"/>
    <col min="10" max="10" width="12.7109375" style="6" customWidth="1"/>
    <col min="11" max="11" width="15.7109375" style="6" customWidth="1"/>
    <col min="12" max="12" width="23.421875" style="69" customWidth="1"/>
    <col min="13" max="13" width="20.140625" style="6" customWidth="1"/>
    <col min="14" max="14" width="20.421875" style="9" customWidth="1"/>
    <col min="15" max="15" width="38.421875" style="9" customWidth="1"/>
    <col min="16" max="16" width="15.7109375" style="9" customWidth="1"/>
    <col min="17" max="17" width="24.28125" style="9" customWidth="1"/>
    <col min="18" max="18" width="20.28125" style="9" customWidth="1"/>
    <col min="19" max="19" width="17.00390625" style="9" customWidth="1"/>
    <col min="20" max="20" width="22.57421875" style="20" customWidth="1"/>
    <col min="21" max="21" width="25.28125" style="6" customWidth="1"/>
    <col min="22" max="26" width="18.57421875" style="2" customWidth="1"/>
    <col min="27" max="16384" width="11.421875" style="2" customWidth="1"/>
  </cols>
  <sheetData>
    <row r="1" spans="1:21" ht="22.5" customHeight="1">
      <c r="A1" s="200"/>
      <c r="B1" s="201"/>
      <c r="C1" s="206" t="s">
        <v>5</v>
      </c>
      <c r="D1" s="207"/>
      <c r="E1" s="207"/>
      <c r="F1" s="207"/>
      <c r="G1" s="207"/>
      <c r="H1" s="207"/>
      <c r="I1" s="207"/>
      <c r="J1" s="207"/>
      <c r="K1" s="207"/>
      <c r="L1" s="207"/>
      <c r="M1" s="207"/>
      <c r="N1" s="207"/>
      <c r="O1" s="207"/>
      <c r="P1" s="207"/>
      <c r="Q1" s="207"/>
      <c r="R1" s="207"/>
      <c r="S1" s="207"/>
      <c r="T1" s="208"/>
      <c r="U1" s="37" t="s">
        <v>16</v>
      </c>
    </row>
    <row r="2" spans="1:21" ht="25.5" customHeight="1">
      <c r="A2" s="202"/>
      <c r="B2" s="203"/>
      <c r="C2" s="26"/>
      <c r="D2" s="27"/>
      <c r="E2" s="27"/>
      <c r="F2" s="27"/>
      <c r="G2" s="27"/>
      <c r="H2" s="27"/>
      <c r="I2" s="27"/>
      <c r="J2" s="27"/>
      <c r="K2" s="27"/>
      <c r="L2" s="62"/>
      <c r="M2" s="27"/>
      <c r="N2" s="27"/>
      <c r="O2" s="27"/>
      <c r="P2" s="27"/>
      <c r="Q2" s="27"/>
      <c r="R2" s="27"/>
      <c r="S2" s="27"/>
      <c r="T2" s="40"/>
      <c r="U2" s="38" t="s">
        <v>37</v>
      </c>
    </row>
    <row r="3" spans="1:21" ht="20.25" customHeight="1">
      <c r="A3" s="202"/>
      <c r="B3" s="203"/>
      <c r="C3" s="202" t="s">
        <v>2</v>
      </c>
      <c r="D3" s="209"/>
      <c r="E3" s="209"/>
      <c r="F3" s="209"/>
      <c r="G3" s="209"/>
      <c r="H3" s="209"/>
      <c r="I3" s="209"/>
      <c r="J3" s="209"/>
      <c r="K3" s="209"/>
      <c r="L3" s="209"/>
      <c r="M3" s="209"/>
      <c r="N3" s="209"/>
      <c r="O3" s="209"/>
      <c r="P3" s="209"/>
      <c r="Q3" s="209"/>
      <c r="R3" s="209"/>
      <c r="S3" s="209"/>
      <c r="T3" s="203"/>
      <c r="U3" s="38" t="s">
        <v>38</v>
      </c>
    </row>
    <row r="4" spans="1:21" ht="27.75" customHeight="1" thickBot="1">
      <c r="A4" s="204"/>
      <c r="B4" s="205"/>
      <c r="C4" s="204" t="s">
        <v>3</v>
      </c>
      <c r="D4" s="210"/>
      <c r="E4" s="210"/>
      <c r="F4" s="210"/>
      <c r="G4" s="210"/>
      <c r="H4" s="210"/>
      <c r="I4" s="210"/>
      <c r="J4" s="210"/>
      <c r="K4" s="210"/>
      <c r="L4" s="210"/>
      <c r="M4" s="210"/>
      <c r="N4" s="210"/>
      <c r="O4" s="210"/>
      <c r="P4" s="210"/>
      <c r="Q4" s="210"/>
      <c r="R4" s="210"/>
      <c r="S4" s="210"/>
      <c r="T4" s="205"/>
      <c r="U4" s="39" t="s">
        <v>6</v>
      </c>
    </row>
    <row r="5" spans="3:21" ht="19.5" customHeight="1" thickBot="1">
      <c r="C5" s="5"/>
      <c r="D5" s="5"/>
      <c r="E5" s="5"/>
      <c r="F5" s="5"/>
      <c r="G5" s="5"/>
      <c r="H5" s="5"/>
      <c r="I5" s="5"/>
      <c r="J5" s="5"/>
      <c r="K5" s="5"/>
      <c r="L5" s="63"/>
      <c r="M5" s="7"/>
      <c r="N5" s="7"/>
      <c r="O5" s="7"/>
      <c r="P5" s="7"/>
      <c r="Q5" s="7"/>
      <c r="R5" s="7"/>
      <c r="S5" s="7"/>
      <c r="T5" s="17"/>
      <c r="U5" s="7"/>
    </row>
    <row r="6" spans="1:21" ht="24" customHeight="1" thickBot="1">
      <c r="A6" s="219" t="s">
        <v>39</v>
      </c>
      <c r="B6" s="220"/>
      <c r="C6" s="220"/>
      <c r="D6" s="220"/>
      <c r="E6" s="220"/>
      <c r="F6" s="220"/>
      <c r="G6" s="220"/>
      <c r="H6" s="220"/>
      <c r="I6" s="220"/>
      <c r="J6" s="220"/>
      <c r="K6" s="221"/>
      <c r="L6" s="216" t="s">
        <v>140</v>
      </c>
      <c r="M6" s="217"/>
      <c r="N6" s="217"/>
      <c r="O6" s="217"/>
      <c r="P6" s="217"/>
      <c r="Q6" s="217"/>
      <c r="R6" s="217"/>
      <c r="S6" s="217"/>
      <c r="T6" s="217"/>
      <c r="U6" s="218"/>
    </row>
    <row r="7" spans="1:21" s="3" customFormat="1" ht="9" customHeight="1" thickBot="1">
      <c r="A7" s="209"/>
      <c r="B7" s="209"/>
      <c r="C7" s="209"/>
      <c r="D7" s="209"/>
      <c r="E7" s="209"/>
      <c r="F7" s="209"/>
      <c r="G7" s="209"/>
      <c r="H7" s="5"/>
      <c r="I7" s="7"/>
      <c r="J7" s="7"/>
      <c r="K7" s="7"/>
      <c r="L7" s="63"/>
      <c r="M7" s="7"/>
      <c r="N7" s="7"/>
      <c r="O7" s="7"/>
      <c r="P7" s="7"/>
      <c r="Q7" s="7"/>
      <c r="R7" s="7"/>
      <c r="S7" s="7"/>
      <c r="T7" s="18"/>
      <c r="U7" s="7"/>
    </row>
    <row r="8" spans="1:21" s="3" customFormat="1" ht="24.75" customHeight="1" thickBot="1">
      <c r="A8" s="226" t="s">
        <v>32</v>
      </c>
      <c r="B8" s="227"/>
      <c r="C8" s="227"/>
      <c r="D8" s="227"/>
      <c r="E8" s="227"/>
      <c r="F8" s="227"/>
      <c r="G8" s="227"/>
      <c r="H8" s="227"/>
      <c r="I8" s="227"/>
      <c r="J8" s="227"/>
      <c r="K8" s="228"/>
      <c r="L8" s="217" t="s">
        <v>17</v>
      </c>
      <c r="M8" s="217"/>
      <c r="N8" s="218"/>
      <c r="O8" s="216" t="s">
        <v>33</v>
      </c>
      <c r="P8" s="217"/>
      <c r="Q8" s="218"/>
      <c r="R8" s="216" t="s">
        <v>18</v>
      </c>
      <c r="S8" s="217"/>
      <c r="T8" s="218"/>
      <c r="U8" s="25" t="s">
        <v>19</v>
      </c>
    </row>
    <row r="9" spans="1:21" s="4" customFormat="1" ht="24" customHeight="1" thickBot="1">
      <c r="A9" s="232" t="s">
        <v>20</v>
      </c>
      <c r="B9" s="211" t="s">
        <v>21</v>
      </c>
      <c r="C9" s="211" t="s">
        <v>22</v>
      </c>
      <c r="D9" s="213" t="s">
        <v>23</v>
      </c>
      <c r="E9" s="214"/>
      <c r="F9" s="215"/>
      <c r="G9" s="211" t="s">
        <v>24</v>
      </c>
      <c r="H9" s="211" t="s">
        <v>25</v>
      </c>
      <c r="I9" s="213" t="s">
        <v>26</v>
      </c>
      <c r="J9" s="214"/>
      <c r="K9" s="231"/>
      <c r="L9" s="21">
        <v>1</v>
      </c>
      <c r="M9" s="21">
        <v>2</v>
      </c>
      <c r="N9" s="21">
        <v>3</v>
      </c>
      <c r="O9" s="41">
        <v>4</v>
      </c>
      <c r="P9" s="21">
        <v>5</v>
      </c>
      <c r="Q9" s="21">
        <v>6</v>
      </c>
      <c r="R9" s="41">
        <v>7</v>
      </c>
      <c r="S9" s="21">
        <v>8</v>
      </c>
      <c r="T9" s="21">
        <v>9</v>
      </c>
      <c r="U9" s="41">
        <v>10</v>
      </c>
    </row>
    <row r="10" spans="1:21" s="1" customFormat="1" ht="85.5" customHeight="1" thickBot="1">
      <c r="A10" s="233"/>
      <c r="B10" s="212"/>
      <c r="C10" s="212"/>
      <c r="D10" s="33" t="s">
        <v>27</v>
      </c>
      <c r="E10" s="33" t="s">
        <v>28</v>
      </c>
      <c r="F10" s="33" t="s">
        <v>29</v>
      </c>
      <c r="G10" s="212"/>
      <c r="H10" s="212"/>
      <c r="I10" s="33" t="s">
        <v>27</v>
      </c>
      <c r="J10" s="33" t="s">
        <v>30</v>
      </c>
      <c r="K10" s="42" t="s">
        <v>31</v>
      </c>
      <c r="L10" s="64" t="s">
        <v>4</v>
      </c>
      <c r="M10" s="29" t="s">
        <v>7</v>
      </c>
      <c r="N10" s="29" t="s">
        <v>8</v>
      </c>
      <c r="O10" s="29" t="s">
        <v>36</v>
      </c>
      <c r="P10" s="29" t="s">
        <v>35</v>
      </c>
      <c r="Q10" s="29" t="s">
        <v>34</v>
      </c>
      <c r="R10" s="29" t="s">
        <v>9</v>
      </c>
      <c r="S10" s="29" t="s">
        <v>1</v>
      </c>
      <c r="T10" s="30" t="s">
        <v>11</v>
      </c>
      <c r="U10" s="31" t="s">
        <v>0</v>
      </c>
    </row>
    <row r="11" spans="1:21" s="1" customFormat="1" ht="51.75" customHeight="1" thickBot="1">
      <c r="A11" s="43" t="s">
        <v>40</v>
      </c>
      <c r="B11" s="44" t="s">
        <v>41</v>
      </c>
      <c r="C11" s="45">
        <v>11</v>
      </c>
      <c r="D11" s="46" t="s">
        <v>42</v>
      </c>
      <c r="E11" s="45">
        <v>2</v>
      </c>
      <c r="F11" s="45">
        <v>3</v>
      </c>
      <c r="G11" s="46" t="s">
        <v>43</v>
      </c>
      <c r="H11" s="46" t="s">
        <v>44</v>
      </c>
      <c r="I11" s="46" t="s">
        <v>45</v>
      </c>
      <c r="J11" s="45">
        <v>2</v>
      </c>
      <c r="K11" s="47">
        <v>3</v>
      </c>
      <c r="L11" s="70">
        <v>2020630010100</v>
      </c>
      <c r="M11" s="34" t="s">
        <v>90</v>
      </c>
      <c r="N11" s="34" t="s">
        <v>43</v>
      </c>
      <c r="O11" s="34" t="s">
        <v>131</v>
      </c>
      <c r="P11" s="34">
        <v>3</v>
      </c>
      <c r="Q11" s="34">
        <v>1</v>
      </c>
      <c r="R11" s="34" t="s">
        <v>119</v>
      </c>
      <c r="S11" s="34" t="s">
        <v>107</v>
      </c>
      <c r="T11" s="36">
        <v>10000000</v>
      </c>
      <c r="U11" s="35" t="s">
        <v>134</v>
      </c>
    </row>
    <row r="12" spans="1:21" s="1" customFormat="1" ht="51.75" customHeight="1" thickBot="1">
      <c r="A12" s="43" t="s">
        <v>40</v>
      </c>
      <c r="B12" s="44" t="s">
        <v>41</v>
      </c>
      <c r="C12" s="45">
        <v>11</v>
      </c>
      <c r="D12" s="46" t="s">
        <v>42</v>
      </c>
      <c r="E12" s="45">
        <v>2</v>
      </c>
      <c r="F12" s="45">
        <v>3</v>
      </c>
      <c r="G12" s="46" t="s">
        <v>43</v>
      </c>
      <c r="H12" s="46" t="s">
        <v>44</v>
      </c>
      <c r="I12" s="46" t="s">
        <v>45</v>
      </c>
      <c r="J12" s="45">
        <v>2</v>
      </c>
      <c r="K12" s="47">
        <v>3</v>
      </c>
      <c r="L12" s="70">
        <v>2020630010100</v>
      </c>
      <c r="M12" s="34" t="s">
        <v>90</v>
      </c>
      <c r="N12" s="34" t="s">
        <v>43</v>
      </c>
      <c r="O12" s="34" t="s">
        <v>132</v>
      </c>
      <c r="P12" s="34">
        <v>3</v>
      </c>
      <c r="Q12" s="34">
        <v>1</v>
      </c>
      <c r="R12" s="34" t="s">
        <v>119</v>
      </c>
      <c r="S12" s="34" t="s">
        <v>107</v>
      </c>
      <c r="T12" s="36">
        <v>15000000</v>
      </c>
      <c r="U12" s="35" t="s">
        <v>134</v>
      </c>
    </row>
    <row r="13" spans="1:21" s="1" customFormat="1" ht="51.75" customHeight="1" thickBot="1">
      <c r="A13" s="43" t="s">
        <v>40</v>
      </c>
      <c r="B13" s="44" t="s">
        <v>41</v>
      </c>
      <c r="C13" s="45">
        <v>11</v>
      </c>
      <c r="D13" s="46" t="s">
        <v>42</v>
      </c>
      <c r="E13" s="45">
        <v>2</v>
      </c>
      <c r="F13" s="45">
        <v>3</v>
      </c>
      <c r="G13" s="46" t="s">
        <v>43</v>
      </c>
      <c r="H13" s="46" t="s">
        <v>44</v>
      </c>
      <c r="I13" s="46" t="s">
        <v>45</v>
      </c>
      <c r="J13" s="45">
        <v>2</v>
      </c>
      <c r="K13" s="47">
        <v>3</v>
      </c>
      <c r="L13" s="70">
        <v>2020630010100</v>
      </c>
      <c r="M13" s="34" t="s">
        <v>90</v>
      </c>
      <c r="N13" s="34" t="s">
        <v>43</v>
      </c>
      <c r="O13" s="34" t="s">
        <v>133</v>
      </c>
      <c r="P13" s="34">
        <v>3</v>
      </c>
      <c r="Q13" s="34">
        <v>1</v>
      </c>
      <c r="R13" s="34" t="s">
        <v>119</v>
      </c>
      <c r="S13" s="34" t="s">
        <v>107</v>
      </c>
      <c r="T13" s="36">
        <v>15000000</v>
      </c>
      <c r="U13" s="35" t="s">
        <v>134</v>
      </c>
    </row>
    <row r="14" spans="1:21" s="1" customFormat="1" ht="109.5" customHeight="1" thickBot="1">
      <c r="A14" s="43" t="s">
        <v>40</v>
      </c>
      <c r="B14" s="44" t="s">
        <v>41</v>
      </c>
      <c r="C14" s="45">
        <v>11</v>
      </c>
      <c r="D14" s="48" t="s">
        <v>46</v>
      </c>
      <c r="E14" s="49" t="s">
        <v>47</v>
      </c>
      <c r="F14" s="50">
        <v>14000</v>
      </c>
      <c r="G14" s="46" t="s">
        <v>48</v>
      </c>
      <c r="H14" s="46" t="s">
        <v>49</v>
      </c>
      <c r="I14" s="46" t="s">
        <v>50</v>
      </c>
      <c r="J14" s="45">
        <v>0</v>
      </c>
      <c r="K14" s="47">
        <v>400</v>
      </c>
      <c r="L14" s="70">
        <v>2020630010098</v>
      </c>
      <c r="M14" s="24" t="s">
        <v>91</v>
      </c>
      <c r="N14" s="24" t="s">
        <v>97</v>
      </c>
      <c r="O14" s="24" t="s">
        <v>106</v>
      </c>
      <c r="P14" s="24">
        <v>0</v>
      </c>
      <c r="Q14" s="34">
        <v>2</v>
      </c>
      <c r="R14" s="34" t="s">
        <v>122</v>
      </c>
      <c r="S14" s="24" t="s">
        <v>117</v>
      </c>
      <c r="T14" s="36">
        <v>20000000</v>
      </c>
      <c r="U14" s="35" t="s">
        <v>134</v>
      </c>
    </row>
    <row r="15" spans="1:21" s="1" customFormat="1" ht="109.5" customHeight="1" thickBot="1">
      <c r="A15" s="43" t="s">
        <v>40</v>
      </c>
      <c r="B15" s="44" t="s">
        <v>41</v>
      </c>
      <c r="C15" s="45">
        <v>11</v>
      </c>
      <c r="D15" s="48" t="s">
        <v>46</v>
      </c>
      <c r="E15" s="49" t="s">
        <v>47</v>
      </c>
      <c r="F15" s="50">
        <v>14000</v>
      </c>
      <c r="G15" s="46" t="s">
        <v>48</v>
      </c>
      <c r="H15" s="51" t="s">
        <v>51</v>
      </c>
      <c r="I15" s="46" t="s">
        <v>52</v>
      </c>
      <c r="J15" s="45">
        <v>1</v>
      </c>
      <c r="K15" s="47">
        <v>3</v>
      </c>
      <c r="L15" s="70">
        <v>2020630010098</v>
      </c>
      <c r="M15" s="24" t="s">
        <v>91</v>
      </c>
      <c r="N15" s="24" t="s">
        <v>97</v>
      </c>
      <c r="O15" s="24" t="s">
        <v>111</v>
      </c>
      <c r="P15" s="24">
        <v>5</v>
      </c>
      <c r="Q15" s="34">
        <v>3</v>
      </c>
      <c r="R15" s="34" t="s">
        <v>122</v>
      </c>
      <c r="S15" s="24" t="s">
        <v>117</v>
      </c>
      <c r="T15" s="36">
        <v>60000000</v>
      </c>
      <c r="U15" s="35" t="s">
        <v>134</v>
      </c>
    </row>
    <row r="16" spans="1:21" s="1" customFormat="1" ht="109.5" customHeight="1" thickBot="1">
      <c r="A16" s="43" t="s">
        <v>40</v>
      </c>
      <c r="B16" s="44" t="s">
        <v>41</v>
      </c>
      <c r="C16" s="45">
        <v>11</v>
      </c>
      <c r="D16" s="48" t="s">
        <v>46</v>
      </c>
      <c r="E16" s="49" t="s">
        <v>47</v>
      </c>
      <c r="F16" s="50">
        <v>14000</v>
      </c>
      <c r="G16" s="46" t="s">
        <v>48</v>
      </c>
      <c r="H16" s="46" t="s">
        <v>53</v>
      </c>
      <c r="I16" s="46" t="s">
        <v>54</v>
      </c>
      <c r="J16" s="45">
        <v>0</v>
      </c>
      <c r="K16" s="47">
        <v>400</v>
      </c>
      <c r="L16" s="70">
        <v>2020630010098</v>
      </c>
      <c r="M16" s="24" t="s">
        <v>91</v>
      </c>
      <c r="N16" s="24" t="s">
        <v>97</v>
      </c>
      <c r="O16" s="24" t="s">
        <v>98</v>
      </c>
      <c r="P16" s="24">
        <v>0</v>
      </c>
      <c r="Q16" s="34">
        <v>10</v>
      </c>
      <c r="R16" s="34" t="s">
        <v>122</v>
      </c>
      <c r="S16" s="24" t="s">
        <v>117</v>
      </c>
      <c r="T16" s="36">
        <v>90000000</v>
      </c>
      <c r="U16" s="35" t="s">
        <v>134</v>
      </c>
    </row>
    <row r="17" spans="1:21" s="1" customFormat="1" ht="90" customHeight="1" thickBot="1">
      <c r="A17" s="43" t="s">
        <v>40</v>
      </c>
      <c r="B17" s="44" t="s">
        <v>41</v>
      </c>
      <c r="C17" s="45">
        <v>11</v>
      </c>
      <c r="D17" s="48" t="s">
        <v>55</v>
      </c>
      <c r="E17" s="49" t="s">
        <v>47</v>
      </c>
      <c r="F17" s="52">
        <v>0.8</v>
      </c>
      <c r="G17" s="46" t="s">
        <v>56</v>
      </c>
      <c r="H17" s="46" t="s">
        <v>57</v>
      </c>
      <c r="I17" s="46" t="s">
        <v>58</v>
      </c>
      <c r="J17" s="45">
        <v>1</v>
      </c>
      <c r="K17" s="47">
        <v>3</v>
      </c>
      <c r="L17" s="70">
        <v>2020630010088</v>
      </c>
      <c r="M17" s="24" t="s">
        <v>92</v>
      </c>
      <c r="N17" s="24" t="s">
        <v>102</v>
      </c>
      <c r="O17" s="24" t="s">
        <v>105</v>
      </c>
      <c r="P17" s="24">
        <v>1</v>
      </c>
      <c r="Q17" s="24">
        <v>1</v>
      </c>
      <c r="R17" s="34" t="s">
        <v>121</v>
      </c>
      <c r="S17" s="24" t="s">
        <v>120</v>
      </c>
      <c r="T17" s="36">
        <v>50000000</v>
      </c>
      <c r="U17" s="35" t="s">
        <v>134</v>
      </c>
    </row>
    <row r="18" spans="1:21" s="1" customFormat="1" ht="90" customHeight="1" thickBot="1">
      <c r="A18" s="43" t="s">
        <v>40</v>
      </c>
      <c r="B18" s="44" t="s">
        <v>41</v>
      </c>
      <c r="C18" s="45">
        <v>11</v>
      </c>
      <c r="D18" s="48" t="s">
        <v>55</v>
      </c>
      <c r="E18" s="49" t="s">
        <v>47</v>
      </c>
      <c r="F18" s="52">
        <v>0.8</v>
      </c>
      <c r="G18" s="46" t="s">
        <v>56</v>
      </c>
      <c r="H18" s="46" t="s">
        <v>59</v>
      </c>
      <c r="I18" s="46" t="s">
        <v>60</v>
      </c>
      <c r="J18" s="45">
        <v>20</v>
      </c>
      <c r="K18" s="47">
        <v>24</v>
      </c>
      <c r="L18" s="70">
        <v>2020630010088</v>
      </c>
      <c r="M18" s="24" t="s">
        <v>92</v>
      </c>
      <c r="N18" s="24" t="s">
        <v>102</v>
      </c>
      <c r="O18" s="24" t="s">
        <v>103</v>
      </c>
      <c r="P18" s="24">
        <v>33</v>
      </c>
      <c r="Q18" s="24">
        <v>24</v>
      </c>
      <c r="R18" s="34" t="s">
        <v>121</v>
      </c>
      <c r="S18" s="24" t="s">
        <v>120</v>
      </c>
      <c r="T18" s="36">
        <v>440000000</v>
      </c>
      <c r="U18" s="35" t="s">
        <v>134</v>
      </c>
    </row>
    <row r="19" spans="1:21" s="1" customFormat="1" ht="116.25" customHeight="1" thickBot="1">
      <c r="A19" s="43" t="s">
        <v>40</v>
      </c>
      <c r="B19" s="44" t="s">
        <v>41</v>
      </c>
      <c r="C19" s="45">
        <v>11</v>
      </c>
      <c r="D19" s="48" t="s">
        <v>55</v>
      </c>
      <c r="E19" s="49" t="s">
        <v>47</v>
      </c>
      <c r="F19" s="52">
        <v>0.8</v>
      </c>
      <c r="G19" s="46" t="s">
        <v>56</v>
      </c>
      <c r="H19" s="46" t="s">
        <v>61</v>
      </c>
      <c r="I19" s="46" t="s">
        <v>62</v>
      </c>
      <c r="J19" s="45">
        <v>0</v>
      </c>
      <c r="K19" s="47">
        <v>6</v>
      </c>
      <c r="L19" s="70">
        <v>2020630010088</v>
      </c>
      <c r="M19" s="24" t="s">
        <v>92</v>
      </c>
      <c r="N19" s="24" t="s">
        <v>102</v>
      </c>
      <c r="O19" s="24" t="s">
        <v>104</v>
      </c>
      <c r="P19" s="24">
        <v>0</v>
      </c>
      <c r="Q19" s="24">
        <v>2</v>
      </c>
      <c r="R19" s="34" t="s">
        <v>121</v>
      </c>
      <c r="S19" s="24" t="s">
        <v>120</v>
      </c>
      <c r="T19" s="36">
        <v>55065000</v>
      </c>
      <c r="U19" s="35" t="s">
        <v>134</v>
      </c>
    </row>
    <row r="20" spans="1:21" s="1" customFormat="1" ht="74.25" customHeight="1" thickBot="1">
      <c r="A20" s="43" t="s">
        <v>40</v>
      </c>
      <c r="B20" s="44" t="s">
        <v>41</v>
      </c>
      <c r="C20" s="45">
        <v>11</v>
      </c>
      <c r="D20" s="48" t="s">
        <v>55</v>
      </c>
      <c r="E20" s="49" t="s">
        <v>47</v>
      </c>
      <c r="F20" s="52">
        <v>0.8</v>
      </c>
      <c r="G20" s="46" t="s">
        <v>63</v>
      </c>
      <c r="H20" s="46" t="s">
        <v>64</v>
      </c>
      <c r="I20" s="46" t="s">
        <v>65</v>
      </c>
      <c r="J20" s="45">
        <v>0</v>
      </c>
      <c r="K20" s="47">
        <v>1</v>
      </c>
      <c r="L20" s="70">
        <v>2020630010092</v>
      </c>
      <c r="M20" s="24" t="s">
        <v>93</v>
      </c>
      <c r="N20" s="24" t="s">
        <v>63</v>
      </c>
      <c r="O20" s="24" t="s">
        <v>135</v>
      </c>
      <c r="P20" s="24">
        <v>0</v>
      </c>
      <c r="Q20" s="24">
        <v>1</v>
      </c>
      <c r="R20" s="34" t="s">
        <v>123</v>
      </c>
      <c r="S20" s="24" t="s">
        <v>118</v>
      </c>
      <c r="T20" s="36">
        <v>10000000</v>
      </c>
      <c r="U20" s="35" t="s">
        <v>134</v>
      </c>
    </row>
    <row r="21" spans="1:21" s="1" customFormat="1" ht="74.25" customHeight="1" thickBot="1">
      <c r="A21" s="43" t="s">
        <v>40</v>
      </c>
      <c r="B21" s="44" t="s">
        <v>41</v>
      </c>
      <c r="C21" s="45">
        <v>11</v>
      </c>
      <c r="D21" s="48" t="s">
        <v>55</v>
      </c>
      <c r="E21" s="49" t="s">
        <v>47</v>
      </c>
      <c r="F21" s="52">
        <v>0.8</v>
      </c>
      <c r="G21" s="46" t="s">
        <v>63</v>
      </c>
      <c r="H21" s="46" t="s">
        <v>64</v>
      </c>
      <c r="I21" s="46" t="s">
        <v>65</v>
      </c>
      <c r="J21" s="45">
        <v>0</v>
      </c>
      <c r="K21" s="47">
        <v>1</v>
      </c>
      <c r="L21" s="70">
        <v>2020630010092</v>
      </c>
      <c r="M21" s="24" t="s">
        <v>93</v>
      </c>
      <c r="N21" s="24" t="s">
        <v>63</v>
      </c>
      <c r="O21" s="24" t="s">
        <v>112</v>
      </c>
      <c r="P21" s="24">
        <v>0</v>
      </c>
      <c r="Q21" s="24">
        <v>1</v>
      </c>
      <c r="R21" s="34" t="s">
        <v>123</v>
      </c>
      <c r="S21" s="24" t="s">
        <v>118</v>
      </c>
      <c r="T21" s="36">
        <v>10000000</v>
      </c>
      <c r="U21" s="35" t="s">
        <v>134</v>
      </c>
    </row>
    <row r="22" spans="1:21" s="1" customFormat="1" ht="74.25" customHeight="1" thickBot="1">
      <c r="A22" s="43" t="s">
        <v>40</v>
      </c>
      <c r="B22" s="44" t="s">
        <v>41</v>
      </c>
      <c r="C22" s="45">
        <v>11</v>
      </c>
      <c r="D22" s="48" t="s">
        <v>55</v>
      </c>
      <c r="E22" s="49" t="s">
        <v>47</v>
      </c>
      <c r="F22" s="52">
        <v>0.8</v>
      </c>
      <c r="G22" s="46" t="s">
        <v>63</v>
      </c>
      <c r="H22" s="46" t="s">
        <v>66</v>
      </c>
      <c r="I22" s="46" t="s">
        <v>67</v>
      </c>
      <c r="J22" s="45">
        <v>0</v>
      </c>
      <c r="K22" s="47">
        <v>1</v>
      </c>
      <c r="L22" s="70">
        <v>2020630010092</v>
      </c>
      <c r="M22" s="24" t="s">
        <v>93</v>
      </c>
      <c r="N22" s="24" t="s">
        <v>63</v>
      </c>
      <c r="O22" s="24" t="s">
        <v>113</v>
      </c>
      <c r="P22" s="24">
        <v>0</v>
      </c>
      <c r="Q22" s="24">
        <v>1</v>
      </c>
      <c r="R22" s="34" t="s">
        <v>123</v>
      </c>
      <c r="S22" s="24" t="s">
        <v>118</v>
      </c>
      <c r="T22" s="36">
        <v>10000000</v>
      </c>
      <c r="U22" s="35" t="s">
        <v>134</v>
      </c>
    </row>
    <row r="23" spans="1:26" s="1" customFormat="1" ht="74.25" customHeight="1" thickBot="1">
      <c r="A23" s="43" t="s">
        <v>40</v>
      </c>
      <c r="B23" s="44" t="s">
        <v>41</v>
      </c>
      <c r="C23" s="45">
        <v>11</v>
      </c>
      <c r="D23" s="48" t="s">
        <v>55</v>
      </c>
      <c r="E23" s="49" t="s">
        <v>47</v>
      </c>
      <c r="F23" s="52">
        <v>0.8</v>
      </c>
      <c r="G23" s="46" t="s">
        <v>63</v>
      </c>
      <c r="H23" s="46" t="s">
        <v>70</v>
      </c>
      <c r="I23" s="46" t="s">
        <v>71</v>
      </c>
      <c r="J23" s="45">
        <v>0</v>
      </c>
      <c r="K23" s="47">
        <v>400</v>
      </c>
      <c r="L23" s="70">
        <v>2020630010075</v>
      </c>
      <c r="M23" s="24" t="s">
        <v>94</v>
      </c>
      <c r="N23" s="24" t="s">
        <v>70</v>
      </c>
      <c r="O23" s="24" t="s">
        <v>108</v>
      </c>
      <c r="P23" s="24">
        <v>0</v>
      </c>
      <c r="Q23" s="24">
        <v>105</v>
      </c>
      <c r="R23" s="34" t="s">
        <v>124</v>
      </c>
      <c r="S23" s="24" t="s">
        <v>107</v>
      </c>
      <c r="T23" s="36">
        <v>340000120</v>
      </c>
      <c r="U23" s="35" t="s">
        <v>134</v>
      </c>
      <c r="V23" s="229"/>
      <c r="W23" s="230"/>
      <c r="X23" s="230"/>
      <c r="Y23" s="230"/>
      <c r="Z23" s="230"/>
    </row>
    <row r="24" spans="1:26" s="1" customFormat="1" ht="74.25" customHeight="1" thickBot="1">
      <c r="A24" s="43" t="s">
        <v>40</v>
      </c>
      <c r="B24" s="44" t="s">
        <v>41</v>
      </c>
      <c r="C24" s="45">
        <v>11</v>
      </c>
      <c r="D24" s="48" t="s">
        <v>55</v>
      </c>
      <c r="E24" s="49" t="s">
        <v>47</v>
      </c>
      <c r="F24" s="52">
        <v>0.8</v>
      </c>
      <c r="G24" s="46" t="s">
        <v>63</v>
      </c>
      <c r="H24" s="46" t="s">
        <v>70</v>
      </c>
      <c r="I24" s="46" t="s">
        <v>71</v>
      </c>
      <c r="J24" s="45">
        <v>0</v>
      </c>
      <c r="K24" s="47">
        <v>400</v>
      </c>
      <c r="L24" s="70">
        <v>2020630010075</v>
      </c>
      <c r="M24" s="24" t="s">
        <v>94</v>
      </c>
      <c r="N24" s="24" t="s">
        <v>70</v>
      </c>
      <c r="O24" s="24" t="s">
        <v>137</v>
      </c>
      <c r="P24" s="24">
        <v>0</v>
      </c>
      <c r="Q24" s="24">
        <v>1</v>
      </c>
      <c r="R24" s="34" t="s">
        <v>124</v>
      </c>
      <c r="S24" s="24" t="s">
        <v>107</v>
      </c>
      <c r="T24" s="36">
        <v>10000000</v>
      </c>
      <c r="U24" s="35" t="s">
        <v>134</v>
      </c>
      <c r="V24" s="229"/>
      <c r="W24" s="230"/>
      <c r="X24" s="230"/>
      <c r="Y24" s="230"/>
      <c r="Z24" s="230"/>
    </row>
    <row r="25" spans="1:26" s="1" customFormat="1" ht="74.25" customHeight="1" thickBot="1">
      <c r="A25" s="43" t="s">
        <v>40</v>
      </c>
      <c r="B25" s="44" t="s">
        <v>41</v>
      </c>
      <c r="C25" s="45">
        <v>11</v>
      </c>
      <c r="D25" s="48" t="s">
        <v>55</v>
      </c>
      <c r="E25" s="49" t="s">
        <v>47</v>
      </c>
      <c r="F25" s="52">
        <v>0.8</v>
      </c>
      <c r="G25" s="46" t="s">
        <v>63</v>
      </c>
      <c r="H25" s="46" t="s">
        <v>70</v>
      </c>
      <c r="I25" s="46" t="s">
        <v>71</v>
      </c>
      <c r="J25" s="45">
        <v>0</v>
      </c>
      <c r="K25" s="47">
        <v>400</v>
      </c>
      <c r="L25" s="70">
        <v>2020630010075</v>
      </c>
      <c r="M25" s="24" t="s">
        <v>94</v>
      </c>
      <c r="N25" s="24" t="s">
        <v>70</v>
      </c>
      <c r="O25" s="24" t="s">
        <v>116</v>
      </c>
      <c r="P25" s="24">
        <v>0</v>
      </c>
      <c r="Q25" s="36">
        <v>353967000</v>
      </c>
      <c r="R25" s="24" t="s">
        <v>125</v>
      </c>
      <c r="S25" s="24" t="s">
        <v>117</v>
      </c>
      <c r="T25" s="36">
        <v>353967000</v>
      </c>
      <c r="U25" s="35" t="s">
        <v>134</v>
      </c>
      <c r="V25" s="229"/>
      <c r="W25" s="230"/>
      <c r="X25" s="230"/>
      <c r="Y25" s="230"/>
      <c r="Z25" s="230"/>
    </row>
    <row r="26" spans="1:21" s="1" customFormat="1" ht="74.25" customHeight="1" thickBot="1">
      <c r="A26" s="43" t="s">
        <v>40</v>
      </c>
      <c r="B26" s="44" t="s">
        <v>41</v>
      </c>
      <c r="C26" s="45">
        <v>11</v>
      </c>
      <c r="D26" s="48" t="s">
        <v>55</v>
      </c>
      <c r="E26" s="49" t="s">
        <v>47</v>
      </c>
      <c r="F26" s="52">
        <v>0.8</v>
      </c>
      <c r="G26" s="46" t="s">
        <v>63</v>
      </c>
      <c r="H26" s="46" t="s">
        <v>68</v>
      </c>
      <c r="I26" s="46" t="s">
        <v>69</v>
      </c>
      <c r="J26" s="45">
        <v>1</v>
      </c>
      <c r="K26" s="47">
        <v>3</v>
      </c>
      <c r="L26" s="70">
        <v>2020630010092</v>
      </c>
      <c r="M26" s="24" t="s">
        <v>93</v>
      </c>
      <c r="N26" s="24" t="s">
        <v>63</v>
      </c>
      <c r="O26" s="24" t="s">
        <v>136</v>
      </c>
      <c r="P26" s="24">
        <v>0</v>
      </c>
      <c r="Q26" s="24">
        <v>1</v>
      </c>
      <c r="R26" s="34" t="s">
        <v>123</v>
      </c>
      <c r="S26" s="24" t="s">
        <v>118</v>
      </c>
      <c r="T26" s="36">
        <v>10000000</v>
      </c>
      <c r="U26" s="35" t="s">
        <v>134</v>
      </c>
    </row>
    <row r="27" spans="1:25" s="1" customFormat="1" ht="117" customHeight="1" thickBot="1">
      <c r="A27" s="43" t="s">
        <v>40</v>
      </c>
      <c r="B27" s="44" t="s">
        <v>41</v>
      </c>
      <c r="C27" s="45">
        <v>11</v>
      </c>
      <c r="D27" s="48" t="s">
        <v>72</v>
      </c>
      <c r="E27" s="50">
        <v>30000</v>
      </c>
      <c r="F27" s="50">
        <v>60000</v>
      </c>
      <c r="G27" s="46" t="s">
        <v>73</v>
      </c>
      <c r="H27" s="46" t="s">
        <v>74</v>
      </c>
      <c r="I27" s="46" t="s">
        <v>75</v>
      </c>
      <c r="J27" s="45">
        <v>0</v>
      </c>
      <c r="K27" s="47">
        <v>4</v>
      </c>
      <c r="L27" s="70">
        <v>2020630010096</v>
      </c>
      <c r="M27" s="24" t="s">
        <v>95</v>
      </c>
      <c r="N27" s="24" t="s">
        <v>114</v>
      </c>
      <c r="O27" s="24" t="s">
        <v>109</v>
      </c>
      <c r="P27" s="24">
        <v>0</v>
      </c>
      <c r="Q27" s="24">
        <v>1</v>
      </c>
      <c r="R27" s="34" t="s">
        <v>126</v>
      </c>
      <c r="S27" s="34" t="s">
        <v>107</v>
      </c>
      <c r="T27" s="36">
        <v>10000000</v>
      </c>
      <c r="U27" s="35" t="s">
        <v>134</v>
      </c>
      <c r="V27" s="229"/>
      <c r="W27" s="230"/>
      <c r="X27" s="230"/>
      <c r="Y27" s="230"/>
    </row>
    <row r="28" spans="1:25" s="1" customFormat="1" ht="117" customHeight="1" thickBot="1">
      <c r="A28" s="43" t="s">
        <v>40</v>
      </c>
      <c r="B28" s="44" t="s">
        <v>41</v>
      </c>
      <c r="C28" s="45">
        <v>11</v>
      </c>
      <c r="D28" s="48" t="s">
        <v>72</v>
      </c>
      <c r="E28" s="50">
        <v>30000</v>
      </c>
      <c r="F28" s="50">
        <v>60000</v>
      </c>
      <c r="G28" s="46" t="s">
        <v>76</v>
      </c>
      <c r="H28" s="46" t="s">
        <v>77</v>
      </c>
      <c r="I28" s="46" t="s">
        <v>52</v>
      </c>
      <c r="J28" s="45">
        <v>5</v>
      </c>
      <c r="K28" s="47">
        <v>5</v>
      </c>
      <c r="L28" s="70">
        <v>2020630010096</v>
      </c>
      <c r="M28" s="24" t="s">
        <v>95</v>
      </c>
      <c r="N28" s="24" t="s">
        <v>114</v>
      </c>
      <c r="O28" s="24" t="s">
        <v>110</v>
      </c>
      <c r="P28" s="24">
        <v>2</v>
      </c>
      <c r="Q28" s="24">
        <v>5</v>
      </c>
      <c r="R28" s="34" t="s">
        <v>126</v>
      </c>
      <c r="S28" s="24" t="s">
        <v>107</v>
      </c>
      <c r="T28" s="36">
        <v>33320000</v>
      </c>
      <c r="U28" s="35" t="s">
        <v>134</v>
      </c>
      <c r="V28" s="224"/>
      <c r="W28" s="225"/>
      <c r="X28" s="225"/>
      <c r="Y28" s="225"/>
    </row>
    <row r="29" spans="1:21" s="1" customFormat="1" ht="117" customHeight="1" thickBot="1">
      <c r="A29" s="43" t="s">
        <v>40</v>
      </c>
      <c r="B29" s="44" t="s">
        <v>41</v>
      </c>
      <c r="C29" s="45">
        <v>11</v>
      </c>
      <c r="D29" s="48" t="s">
        <v>72</v>
      </c>
      <c r="E29" s="50">
        <v>30000</v>
      </c>
      <c r="F29" s="50">
        <v>60000</v>
      </c>
      <c r="G29" s="46" t="s">
        <v>73</v>
      </c>
      <c r="H29" s="46" t="s">
        <v>78</v>
      </c>
      <c r="I29" s="46" t="s">
        <v>79</v>
      </c>
      <c r="J29" s="45">
        <v>30000</v>
      </c>
      <c r="K29" s="47">
        <v>60000</v>
      </c>
      <c r="L29" s="70">
        <v>2020630010096</v>
      </c>
      <c r="M29" s="24" t="s">
        <v>95</v>
      </c>
      <c r="N29" s="24" t="s">
        <v>114</v>
      </c>
      <c r="O29" s="23" t="s">
        <v>115</v>
      </c>
      <c r="P29" s="24">
        <v>10000</v>
      </c>
      <c r="Q29" s="24">
        <v>19930</v>
      </c>
      <c r="R29" s="34" t="s">
        <v>126</v>
      </c>
      <c r="S29" s="24" t="s">
        <v>107</v>
      </c>
      <c r="T29" s="36">
        <v>97989040</v>
      </c>
      <c r="U29" s="35" t="s">
        <v>134</v>
      </c>
    </row>
    <row r="30" spans="1:21" s="1" customFormat="1" ht="52.5" customHeight="1" thickBot="1">
      <c r="A30" s="53" t="s">
        <v>80</v>
      </c>
      <c r="B30" s="54" t="s">
        <v>41</v>
      </c>
      <c r="C30" s="55" t="s">
        <v>81</v>
      </c>
      <c r="D30" s="56" t="s">
        <v>82</v>
      </c>
      <c r="E30" s="57" t="s">
        <v>47</v>
      </c>
      <c r="F30" s="58">
        <v>0.4</v>
      </c>
      <c r="G30" s="59" t="s">
        <v>83</v>
      </c>
      <c r="H30" s="59" t="s">
        <v>84</v>
      </c>
      <c r="I30" s="59" t="s">
        <v>85</v>
      </c>
      <c r="J30" s="55">
        <v>3</v>
      </c>
      <c r="K30" s="60">
        <v>2</v>
      </c>
      <c r="L30" s="70">
        <v>2020630010079</v>
      </c>
      <c r="M30" s="23" t="s">
        <v>96</v>
      </c>
      <c r="N30" s="23" t="s">
        <v>99</v>
      </c>
      <c r="O30" s="23" t="s">
        <v>100</v>
      </c>
      <c r="P30" s="23">
        <v>0</v>
      </c>
      <c r="Q30" s="23">
        <v>2</v>
      </c>
      <c r="R30" s="34" t="s">
        <v>127</v>
      </c>
      <c r="S30" s="24" t="s">
        <v>128</v>
      </c>
      <c r="T30" s="36">
        <v>101540000</v>
      </c>
      <c r="U30" s="35" t="s">
        <v>134</v>
      </c>
    </row>
    <row r="31" spans="1:25" s="1" customFormat="1" ht="73.5" customHeight="1" thickBot="1">
      <c r="A31" s="53" t="s">
        <v>80</v>
      </c>
      <c r="B31" s="54" t="s">
        <v>41</v>
      </c>
      <c r="C31" s="55" t="s">
        <v>81</v>
      </c>
      <c r="D31" s="56" t="s">
        <v>82</v>
      </c>
      <c r="E31" s="57" t="s">
        <v>47</v>
      </c>
      <c r="F31" s="58">
        <v>0.4</v>
      </c>
      <c r="G31" s="59" t="s">
        <v>83</v>
      </c>
      <c r="H31" s="59" t="s">
        <v>86</v>
      </c>
      <c r="I31" s="59" t="s">
        <v>87</v>
      </c>
      <c r="J31" s="55">
        <v>0</v>
      </c>
      <c r="K31" s="60">
        <v>4</v>
      </c>
      <c r="L31" s="70">
        <v>2020630010079</v>
      </c>
      <c r="M31" s="23" t="s">
        <v>96</v>
      </c>
      <c r="N31" s="23" t="s">
        <v>99</v>
      </c>
      <c r="O31" s="23" t="s">
        <v>101</v>
      </c>
      <c r="P31" s="23">
        <v>0</v>
      </c>
      <c r="Q31" s="23">
        <v>1</v>
      </c>
      <c r="R31" s="34" t="s">
        <v>127</v>
      </c>
      <c r="S31" s="24" t="s">
        <v>128</v>
      </c>
      <c r="T31" s="36">
        <v>20000000</v>
      </c>
      <c r="U31" s="35" t="s">
        <v>134</v>
      </c>
      <c r="V31" s="222"/>
      <c r="W31" s="223"/>
      <c r="X31" s="223"/>
      <c r="Y31" s="223"/>
    </row>
    <row r="32" spans="1:21" s="1" customFormat="1" ht="74.25" customHeight="1" thickBot="1">
      <c r="A32" s="53" t="s">
        <v>80</v>
      </c>
      <c r="B32" s="54" t="s">
        <v>41</v>
      </c>
      <c r="C32" s="55" t="s">
        <v>81</v>
      </c>
      <c r="D32" s="56" t="s">
        <v>82</v>
      </c>
      <c r="E32" s="57" t="s">
        <v>47</v>
      </c>
      <c r="F32" s="58">
        <v>0.4</v>
      </c>
      <c r="G32" s="59" t="s">
        <v>83</v>
      </c>
      <c r="H32" s="59" t="s">
        <v>88</v>
      </c>
      <c r="I32" s="59" t="s">
        <v>89</v>
      </c>
      <c r="J32" s="55">
        <v>48</v>
      </c>
      <c r="K32" s="60">
        <v>48</v>
      </c>
      <c r="L32" s="70">
        <v>2020630010079</v>
      </c>
      <c r="M32" s="23" t="s">
        <v>96</v>
      </c>
      <c r="N32" s="23" t="s">
        <v>99</v>
      </c>
      <c r="O32" s="23" t="s">
        <v>129</v>
      </c>
      <c r="P32" s="61">
        <v>12</v>
      </c>
      <c r="Q32" s="61">
        <v>14</v>
      </c>
      <c r="R32" s="34" t="s">
        <v>127</v>
      </c>
      <c r="S32" s="24" t="s">
        <v>128</v>
      </c>
      <c r="T32" s="36">
        <v>356574240</v>
      </c>
      <c r="U32" s="35" t="s">
        <v>134</v>
      </c>
    </row>
    <row r="33" spans="1:21" ht="15" customHeight="1">
      <c r="A33" s="189" t="s">
        <v>14</v>
      </c>
      <c r="B33" s="190"/>
      <c r="C33" s="190"/>
      <c r="D33" s="190"/>
      <c r="E33" s="190"/>
      <c r="F33" s="190"/>
      <c r="G33" s="190"/>
      <c r="H33" s="190"/>
      <c r="I33" s="190"/>
      <c r="J33" s="190"/>
      <c r="K33" s="190"/>
      <c r="L33" s="190"/>
      <c r="M33" s="190"/>
      <c r="N33" s="190"/>
      <c r="O33" s="190"/>
      <c r="P33" s="190"/>
      <c r="Q33" s="190"/>
      <c r="R33" s="190"/>
      <c r="S33" s="190"/>
      <c r="T33" s="194">
        <f>+SUM(T11:T32)</f>
        <v>2118455400</v>
      </c>
      <c r="U33" s="32"/>
    </row>
    <row r="34" spans="1:21" ht="13.5" thickBot="1">
      <c r="A34" s="191"/>
      <c r="B34" s="192"/>
      <c r="C34" s="192"/>
      <c r="D34" s="192"/>
      <c r="E34" s="192"/>
      <c r="F34" s="192"/>
      <c r="G34" s="192"/>
      <c r="H34" s="192"/>
      <c r="I34" s="192"/>
      <c r="J34" s="192"/>
      <c r="K34" s="192"/>
      <c r="L34" s="192"/>
      <c r="M34" s="192"/>
      <c r="N34" s="192"/>
      <c r="O34" s="192"/>
      <c r="P34" s="192"/>
      <c r="Q34" s="192"/>
      <c r="R34" s="192"/>
      <c r="S34" s="192"/>
      <c r="T34" s="195"/>
      <c r="U34" s="16"/>
    </row>
    <row r="35" spans="1:21" ht="12.75">
      <c r="A35" s="10"/>
      <c r="B35" s="8"/>
      <c r="C35" s="11"/>
      <c r="D35" s="8"/>
      <c r="E35" s="11"/>
      <c r="F35" s="8"/>
      <c r="G35" s="11"/>
      <c r="H35" s="8"/>
      <c r="I35" s="11"/>
      <c r="J35" s="11"/>
      <c r="K35" s="8"/>
      <c r="L35" s="65"/>
      <c r="M35" s="8"/>
      <c r="N35" s="5"/>
      <c r="O35" s="5"/>
      <c r="P35" s="5"/>
      <c r="Q35" s="5"/>
      <c r="R35" s="5"/>
      <c r="S35" s="5"/>
      <c r="T35" s="18"/>
      <c r="U35" s="13"/>
    </row>
    <row r="36" spans="1:21" ht="42.75" customHeight="1">
      <c r="A36" s="10"/>
      <c r="B36" s="8"/>
      <c r="C36" s="12"/>
      <c r="D36" s="8"/>
      <c r="E36" s="11"/>
      <c r="F36" s="8"/>
      <c r="G36" s="5"/>
      <c r="H36" s="5"/>
      <c r="I36" s="5"/>
      <c r="J36" s="199" t="s">
        <v>12</v>
      </c>
      <c r="K36" s="199"/>
      <c r="L36" s="199"/>
      <c r="M36" s="12"/>
      <c r="N36" s="12"/>
      <c r="O36" s="199" t="s">
        <v>10</v>
      </c>
      <c r="P36" s="199"/>
      <c r="Q36" s="199"/>
      <c r="R36" s="196"/>
      <c r="S36" s="197"/>
      <c r="T36" s="197"/>
      <c r="U36" s="198"/>
    </row>
    <row r="37" spans="1:21" ht="14.25">
      <c r="A37" s="10"/>
      <c r="B37" s="8"/>
      <c r="C37" s="12"/>
      <c r="D37" s="8"/>
      <c r="E37" s="11"/>
      <c r="F37" s="8"/>
      <c r="G37" s="5"/>
      <c r="H37" s="5"/>
      <c r="I37" s="5"/>
      <c r="J37" s="11"/>
      <c r="K37" s="8"/>
      <c r="L37" s="65"/>
      <c r="M37" s="8"/>
      <c r="N37" s="8"/>
      <c r="O37" s="12"/>
      <c r="P37" s="11"/>
      <c r="Q37" s="5"/>
      <c r="R37" s="5"/>
      <c r="S37" s="5"/>
      <c r="T37" s="19"/>
      <c r="U37" s="13"/>
    </row>
    <row r="38" spans="1:21" ht="14.25">
      <c r="A38" s="10"/>
      <c r="B38" s="8"/>
      <c r="C38" s="12"/>
      <c r="D38" s="8"/>
      <c r="E38" s="11"/>
      <c r="F38" s="8"/>
      <c r="G38" s="5"/>
      <c r="H38" s="5"/>
      <c r="I38" s="5"/>
      <c r="J38" s="11"/>
      <c r="K38" s="8"/>
      <c r="L38" s="65"/>
      <c r="M38" s="8"/>
      <c r="N38" s="8"/>
      <c r="O38" s="12"/>
      <c r="P38" s="11"/>
      <c r="Q38" s="11"/>
      <c r="R38" s="11"/>
      <c r="S38" s="11"/>
      <c r="T38" s="19"/>
      <c r="U38" s="14"/>
    </row>
    <row r="39" spans="1:21" ht="12.75">
      <c r="A39" s="10"/>
      <c r="B39" s="8"/>
      <c r="C39" s="11"/>
      <c r="D39" s="8"/>
      <c r="E39" s="11"/>
      <c r="F39" s="8"/>
      <c r="G39" s="5"/>
      <c r="H39" s="5"/>
      <c r="I39" s="5"/>
      <c r="J39" s="11"/>
      <c r="K39" s="8"/>
      <c r="L39" s="65"/>
      <c r="M39" s="8"/>
      <c r="N39" s="8"/>
      <c r="O39" s="11"/>
      <c r="P39" s="11"/>
      <c r="Q39" s="11"/>
      <c r="R39" s="11"/>
      <c r="S39" s="11"/>
      <c r="T39" s="18"/>
      <c r="U39" s="14"/>
    </row>
    <row r="40" spans="1:21" ht="14.25" customHeight="1" thickBot="1">
      <c r="A40" s="10"/>
      <c r="B40" s="8"/>
      <c r="C40" s="12"/>
      <c r="D40" s="8"/>
      <c r="E40" s="11"/>
      <c r="F40" s="8"/>
      <c r="G40" s="5"/>
      <c r="H40" s="5"/>
      <c r="I40" s="5"/>
      <c r="J40" s="28"/>
      <c r="K40" s="28"/>
      <c r="L40" s="66"/>
      <c r="M40" s="8"/>
      <c r="N40" s="8"/>
      <c r="O40" s="28"/>
      <c r="P40" s="28"/>
      <c r="Q40" s="11"/>
      <c r="R40" s="11"/>
      <c r="S40" s="11"/>
      <c r="T40" s="19"/>
      <c r="U40" s="14"/>
    </row>
    <row r="41" spans="1:21" ht="25.5" customHeight="1">
      <c r="A41" s="10"/>
      <c r="B41" s="8"/>
      <c r="C41" s="15"/>
      <c r="D41" s="8"/>
      <c r="E41" s="11"/>
      <c r="F41" s="8"/>
      <c r="G41" s="5"/>
      <c r="H41" s="5"/>
      <c r="I41" s="5"/>
      <c r="J41" s="193" t="s">
        <v>130</v>
      </c>
      <c r="K41" s="193"/>
      <c r="L41" s="193"/>
      <c r="M41" s="22"/>
      <c r="N41" s="22"/>
      <c r="O41" s="193" t="s">
        <v>138</v>
      </c>
      <c r="P41" s="193"/>
      <c r="Q41" s="193"/>
      <c r="R41" s="11"/>
      <c r="S41" s="11"/>
      <c r="T41" s="19"/>
      <c r="U41" s="14"/>
    </row>
    <row r="42" spans="1:21" ht="15">
      <c r="A42" s="10"/>
      <c r="B42" s="8"/>
      <c r="C42" s="15"/>
      <c r="D42" s="8"/>
      <c r="E42" s="11"/>
      <c r="F42" s="8"/>
      <c r="G42" s="5"/>
      <c r="H42" s="5"/>
      <c r="I42" s="5"/>
      <c r="J42" s="11" t="s">
        <v>13</v>
      </c>
      <c r="K42" s="8"/>
      <c r="L42" s="67"/>
      <c r="M42" s="22"/>
      <c r="N42" s="22"/>
      <c r="O42" s="11" t="s">
        <v>139</v>
      </c>
      <c r="P42" s="8"/>
      <c r="Q42" s="11"/>
      <c r="R42" s="11"/>
      <c r="S42" s="11"/>
      <c r="T42" s="19"/>
      <c r="U42" s="14"/>
    </row>
    <row r="43" spans="1:21" ht="14.25">
      <c r="A43" s="10"/>
      <c r="B43" s="8"/>
      <c r="C43" s="11"/>
      <c r="D43" s="8"/>
      <c r="E43" s="11"/>
      <c r="F43" s="8"/>
      <c r="G43" s="11"/>
      <c r="H43" s="8"/>
      <c r="I43" s="11"/>
      <c r="J43" s="11"/>
      <c r="K43" s="8"/>
      <c r="L43" s="68"/>
      <c r="M43" s="8"/>
      <c r="N43" s="11"/>
      <c r="O43" s="11"/>
      <c r="P43" s="11"/>
      <c r="Q43" s="11"/>
      <c r="R43" s="11"/>
      <c r="S43" s="11"/>
      <c r="T43" s="19"/>
      <c r="U43" s="14"/>
    </row>
    <row r="44" spans="1:21" ht="14.25">
      <c r="A44" s="10"/>
      <c r="B44" s="8"/>
      <c r="C44" s="11"/>
      <c r="D44" s="8"/>
      <c r="E44" s="11"/>
      <c r="F44" s="8"/>
      <c r="G44" s="11"/>
      <c r="H44" s="8"/>
      <c r="I44" s="11"/>
      <c r="J44" s="11"/>
      <c r="K44" s="8"/>
      <c r="L44" s="68"/>
      <c r="M44" s="8"/>
      <c r="N44" s="11"/>
      <c r="O44" s="11"/>
      <c r="P44" s="11"/>
      <c r="Q44" s="11"/>
      <c r="R44" s="11"/>
      <c r="S44" s="11"/>
      <c r="T44" s="19"/>
      <c r="U44" s="14"/>
    </row>
    <row r="45" spans="1:21" ht="31.5" customHeight="1" thickBot="1">
      <c r="A45" s="186" t="s">
        <v>15</v>
      </c>
      <c r="B45" s="187"/>
      <c r="C45" s="187"/>
      <c r="D45" s="187"/>
      <c r="E45" s="187"/>
      <c r="F45" s="187"/>
      <c r="G45" s="187"/>
      <c r="H45" s="187"/>
      <c r="I45" s="187"/>
      <c r="J45" s="187"/>
      <c r="K45" s="187"/>
      <c r="L45" s="187"/>
      <c r="M45" s="187"/>
      <c r="N45" s="187"/>
      <c r="O45" s="187"/>
      <c r="P45" s="187"/>
      <c r="Q45" s="187"/>
      <c r="R45" s="187"/>
      <c r="S45" s="187"/>
      <c r="T45" s="187"/>
      <c r="U45" s="188"/>
    </row>
  </sheetData>
  <sheetProtection/>
  <autoFilter ref="A10:U34"/>
  <mergeCells count="32">
    <mergeCell ref="R8:T8"/>
    <mergeCell ref="A9:A10"/>
    <mergeCell ref="G9:G10"/>
    <mergeCell ref="A7:G7"/>
    <mergeCell ref="V23:Z23"/>
    <mergeCell ref="V27:Y27"/>
    <mergeCell ref="V31:Y31"/>
    <mergeCell ref="V28:Y28"/>
    <mergeCell ref="A8:K8"/>
    <mergeCell ref="J41:L41"/>
    <mergeCell ref="V25:Z25"/>
    <mergeCell ref="I9:K9"/>
    <mergeCell ref="L8:N8"/>
    <mergeCell ref="J36:L36"/>
    <mergeCell ref="O8:Q8"/>
    <mergeCell ref="V24:Z24"/>
    <mergeCell ref="A1:B4"/>
    <mergeCell ref="C1:T1"/>
    <mergeCell ref="C3:T3"/>
    <mergeCell ref="C4:T4"/>
    <mergeCell ref="B9:B10"/>
    <mergeCell ref="C9:C10"/>
    <mergeCell ref="D9:F9"/>
    <mergeCell ref="L6:U6"/>
    <mergeCell ref="A6:K6"/>
    <mergeCell ref="H9:H10"/>
    <mergeCell ref="A45:U45"/>
    <mergeCell ref="A33:S34"/>
    <mergeCell ref="O41:Q41"/>
    <mergeCell ref="T33:T34"/>
    <mergeCell ref="R36:U36"/>
    <mergeCell ref="O36:Q36"/>
  </mergeCells>
  <printOptions horizontalCentered="1"/>
  <pageMargins left="0.5" right="1.5" top="0.539370079" bottom="0.55" header="0.275590551181102" footer="0.49"/>
  <pageSetup fitToHeight="20" horizontalDpi="600" verticalDpi="600" orientation="landscape" paperSize="5" scale="3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48"/>
  <sheetViews>
    <sheetView showGridLines="0" tabSelected="1" view="pageBreakPreview" zoomScaleNormal="60" zoomScaleSheetLayoutView="100" zoomScalePageLayoutView="0" workbookViewId="0" topLeftCell="J1">
      <selection activeCell="R12" sqref="R12"/>
    </sheetView>
  </sheetViews>
  <sheetFormatPr defaultColWidth="11.421875" defaultRowHeight="12.75"/>
  <cols>
    <col min="1" max="1" width="27.00390625" style="6" customWidth="1"/>
    <col min="2" max="2" width="17.8515625" style="6" customWidth="1"/>
    <col min="3" max="3" width="19.421875" style="6" customWidth="1"/>
    <col min="4" max="4" width="40.7109375" style="6" customWidth="1"/>
    <col min="5" max="5" width="12.7109375" style="6" customWidth="1"/>
    <col min="6" max="6" width="15.7109375" style="6" customWidth="1"/>
    <col min="7" max="8" width="35.7109375" style="6" customWidth="1"/>
    <col min="9" max="9" width="40.7109375" style="6" customWidth="1"/>
    <col min="10" max="10" width="12.7109375" style="6" customWidth="1"/>
    <col min="11" max="11" width="15.7109375" style="6" customWidth="1"/>
    <col min="12" max="12" width="18.140625" style="69" customWidth="1"/>
    <col min="13" max="13" width="20.140625" style="6" customWidth="1"/>
    <col min="14" max="14" width="20.421875" style="9" customWidth="1"/>
    <col min="15" max="15" width="38.421875" style="9" customWidth="1"/>
    <col min="16" max="16" width="15.7109375" style="9" customWidth="1"/>
    <col min="17" max="18" width="19.28125" style="9" customWidth="1"/>
    <col min="19" max="19" width="26.8515625" style="9" customWidth="1"/>
    <col min="20" max="20" width="20.28125" style="9" customWidth="1"/>
    <col min="21" max="21" width="17.00390625" style="9" customWidth="1"/>
    <col min="22" max="23" width="22.57421875" style="20" customWidth="1"/>
    <col min="24" max="24" width="24.421875" style="20" customWidth="1"/>
    <col min="25" max="25" width="22.57421875" style="144" customWidth="1"/>
    <col min="26" max="26" width="22.57421875" style="20" customWidth="1"/>
    <col min="27" max="27" width="25.421875" style="20" customWidth="1"/>
    <col min="28" max="28" width="25.28125" style="6" customWidth="1"/>
    <col min="29" max="33" width="18.57421875" style="2" customWidth="1"/>
    <col min="34" max="16384" width="11.421875" style="2" customWidth="1"/>
  </cols>
  <sheetData>
    <row r="1" spans="1:256" s="102" customFormat="1" ht="21.75" customHeight="1">
      <c r="A1" s="200"/>
      <c r="B1" s="201"/>
      <c r="C1" s="206" t="s">
        <v>147</v>
      </c>
      <c r="D1" s="207"/>
      <c r="E1" s="207"/>
      <c r="F1" s="207"/>
      <c r="G1" s="207"/>
      <c r="H1" s="207"/>
      <c r="I1" s="207"/>
      <c r="J1" s="207"/>
      <c r="K1" s="207"/>
      <c r="L1" s="207"/>
      <c r="M1" s="207"/>
      <c r="N1" s="207"/>
      <c r="O1" s="207"/>
      <c r="P1" s="207"/>
      <c r="Q1" s="207"/>
      <c r="R1" s="207"/>
      <c r="S1" s="207"/>
      <c r="T1" s="207"/>
      <c r="U1" s="207"/>
      <c r="V1" s="207"/>
      <c r="W1" s="207"/>
      <c r="X1" s="207"/>
      <c r="Y1" s="207"/>
      <c r="Z1" s="207"/>
      <c r="AA1" s="208"/>
      <c r="AB1" s="37" t="s">
        <v>148</v>
      </c>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c r="GQ1" s="101"/>
      <c r="GR1" s="101"/>
      <c r="GS1" s="101"/>
      <c r="GT1" s="101"/>
      <c r="GU1" s="101"/>
      <c r="GV1" s="101"/>
      <c r="GW1" s="101"/>
      <c r="GX1" s="101"/>
      <c r="GY1" s="101"/>
      <c r="GZ1" s="101"/>
      <c r="HA1" s="101"/>
      <c r="HB1" s="101"/>
      <c r="HC1" s="101"/>
      <c r="HD1" s="101"/>
      <c r="HE1" s="101"/>
      <c r="HF1" s="101"/>
      <c r="HG1" s="101"/>
      <c r="HH1" s="101"/>
      <c r="HI1" s="101"/>
      <c r="HJ1" s="101"/>
      <c r="HK1" s="101"/>
      <c r="HL1" s="101"/>
      <c r="HM1" s="101"/>
      <c r="HN1" s="101"/>
      <c r="HO1" s="101"/>
      <c r="HP1" s="101"/>
      <c r="HQ1" s="101"/>
      <c r="HR1" s="101"/>
      <c r="HS1" s="101"/>
      <c r="HT1" s="101"/>
      <c r="HU1" s="101"/>
      <c r="HV1" s="101"/>
      <c r="HW1" s="101"/>
      <c r="HX1" s="101"/>
      <c r="HY1" s="101"/>
      <c r="HZ1" s="101"/>
      <c r="IA1" s="101"/>
      <c r="IB1" s="101"/>
      <c r="IC1" s="101"/>
      <c r="ID1" s="101"/>
      <c r="IE1" s="101"/>
      <c r="IF1" s="101"/>
      <c r="IG1" s="101"/>
      <c r="IH1" s="101"/>
      <c r="II1" s="101"/>
      <c r="IJ1" s="101"/>
      <c r="IK1" s="101"/>
      <c r="IL1" s="101"/>
      <c r="IM1" s="101"/>
      <c r="IN1" s="101"/>
      <c r="IO1" s="101"/>
      <c r="IP1" s="101"/>
      <c r="IQ1" s="101"/>
      <c r="IR1" s="101"/>
      <c r="IS1" s="101"/>
      <c r="IT1" s="101"/>
      <c r="IU1" s="101"/>
      <c r="IV1" s="101"/>
    </row>
    <row r="2" spans="1:256" s="102" customFormat="1" ht="25.5" customHeight="1">
      <c r="A2" s="202"/>
      <c r="B2" s="203"/>
      <c r="C2" s="26"/>
      <c r="D2" s="27"/>
      <c r="E2" s="27"/>
      <c r="F2" s="27"/>
      <c r="G2" s="27"/>
      <c r="H2" s="27"/>
      <c r="I2" s="27"/>
      <c r="J2" s="27"/>
      <c r="K2" s="27"/>
      <c r="L2" s="27"/>
      <c r="M2" s="27"/>
      <c r="N2" s="27"/>
      <c r="O2" s="27"/>
      <c r="P2" s="27"/>
      <c r="Q2" s="27"/>
      <c r="R2" s="27"/>
      <c r="S2" s="27"/>
      <c r="T2" s="27"/>
      <c r="U2" s="27"/>
      <c r="V2" s="27"/>
      <c r="W2" s="27"/>
      <c r="X2" s="27"/>
      <c r="Y2" s="136"/>
      <c r="Z2" s="27"/>
      <c r="AA2" s="40"/>
      <c r="AB2" s="38" t="s">
        <v>149</v>
      </c>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row>
    <row r="3" spans="1:256" s="102" customFormat="1" ht="20.25" customHeight="1">
      <c r="A3" s="202"/>
      <c r="B3" s="203"/>
      <c r="C3" s="250" t="s">
        <v>2</v>
      </c>
      <c r="D3" s="251"/>
      <c r="E3" s="251"/>
      <c r="F3" s="251"/>
      <c r="G3" s="251"/>
      <c r="H3" s="251"/>
      <c r="I3" s="251"/>
      <c r="J3" s="251"/>
      <c r="K3" s="251"/>
      <c r="L3" s="251"/>
      <c r="M3" s="251"/>
      <c r="N3" s="251"/>
      <c r="O3" s="251"/>
      <c r="P3" s="251"/>
      <c r="Q3" s="251"/>
      <c r="R3" s="251"/>
      <c r="S3" s="251"/>
      <c r="T3" s="251"/>
      <c r="U3" s="251"/>
      <c r="V3" s="251"/>
      <c r="W3" s="251"/>
      <c r="X3" s="251"/>
      <c r="Y3" s="251"/>
      <c r="Z3" s="251"/>
      <c r="AA3" s="252"/>
      <c r="AB3" s="38" t="s">
        <v>150</v>
      </c>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row>
    <row r="4" spans="1:256" s="102" customFormat="1" ht="27.75" customHeight="1" thickBot="1">
      <c r="A4" s="204"/>
      <c r="B4" s="205"/>
      <c r="C4" s="253" t="s">
        <v>3</v>
      </c>
      <c r="D4" s="254"/>
      <c r="E4" s="254"/>
      <c r="F4" s="254"/>
      <c r="G4" s="254"/>
      <c r="H4" s="254"/>
      <c r="I4" s="254"/>
      <c r="J4" s="254"/>
      <c r="K4" s="254"/>
      <c r="L4" s="254"/>
      <c r="M4" s="254"/>
      <c r="N4" s="254"/>
      <c r="O4" s="254"/>
      <c r="P4" s="254"/>
      <c r="Q4" s="254"/>
      <c r="R4" s="254"/>
      <c r="S4" s="254"/>
      <c r="T4" s="254"/>
      <c r="U4" s="254"/>
      <c r="V4" s="254"/>
      <c r="W4" s="254"/>
      <c r="X4" s="254"/>
      <c r="Y4" s="254"/>
      <c r="Z4" s="254"/>
      <c r="AA4" s="255"/>
      <c r="AB4" s="39" t="s">
        <v>6</v>
      </c>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row>
    <row r="5" spans="1:256" s="103" customFormat="1" ht="19.5" customHeight="1" thickBot="1">
      <c r="A5" s="256" t="s">
        <v>151</v>
      </c>
      <c r="B5" s="257"/>
      <c r="C5" s="257"/>
      <c r="D5" s="257"/>
      <c r="E5" s="257"/>
      <c r="F5" s="257"/>
      <c r="G5" s="258"/>
      <c r="H5" s="256" t="s">
        <v>185</v>
      </c>
      <c r="I5" s="257"/>
      <c r="J5" s="257"/>
      <c r="K5" s="257"/>
      <c r="L5" s="257"/>
      <c r="M5" s="258"/>
      <c r="N5" s="259"/>
      <c r="O5" s="260"/>
      <c r="P5" s="260"/>
      <c r="Q5" s="260"/>
      <c r="R5" s="260"/>
      <c r="S5" s="260"/>
      <c r="T5" s="260"/>
      <c r="U5" s="260"/>
      <c r="V5" s="260"/>
      <c r="W5" s="260"/>
      <c r="X5" s="260"/>
      <c r="Y5" s="260"/>
      <c r="Z5" s="260"/>
      <c r="AA5" s="260"/>
      <c r="AB5" s="26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row>
    <row r="6" spans="1:256" s="103" customFormat="1" ht="43.5" customHeight="1" thickBot="1">
      <c r="A6" s="219" t="s">
        <v>152</v>
      </c>
      <c r="B6" s="220"/>
      <c r="C6" s="220"/>
      <c r="D6" s="220"/>
      <c r="E6" s="220"/>
      <c r="F6" s="220"/>
      <c r="G6" s="220"/>
      <c r="H6" s="220"/>
      <c r="I6" s="220"/>
      <c r="J6" s="220"/>
      <c r="K6" s="100"/>
      <c r="L6" s="216" t="s">
        <v>140</v>
      </c>
      <c r="M6" s="217"/>
      <c r="N6" s="217"/>
      <c r="O6" s="217"/>
      <c r="P6" s="217"/>
      <c r="Q6" s="217"/>
      <c r="R6" s="217"/>
      <c r="S6" s="217"/>
      <c r="T6" s="217"/>
      <c r="U6" s="217"/>
      <c r="V6" s="217"/>
      <c r="W6" s="217"/>
      <c r="X6" s="217"/>
      <c r="Y6" s="217"/>
      <c r="Z6" s="217"/>
      <c r="AA6" s="217"/>
      <c r="AB6" s="218"/>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row>
    <row r="7" spans="1:256" s="105" customFormat="1" ht="9" customHeight="1" thickBot="1">
      <c r="A7" s="249"/>
      <c r="B7" s="249"/>
      <c r="C7" s="249"/>
      <c r="D7" s="249"/>
      <c r="E7" s="249"/>
      <c r="F7" s="249"/>
      <c r="G7" s="249"/>
      <c r="H7" s="5"/>
      <c r="I7" s="7"/>
      <c r="J7" s="7"/>
      <c r="K7" s="7"/>
      <c r="L7" s="7"/>
      <c r="M7" s="7"/>
      <c r="N7" s="7"/>
      <c r="O7" s="7"/>
      <c r="P7" s="7"/>
      <c r="Q7" s="7"/>
      <c r="R7" s="7"/>
      <c r="S7" s="7"/>
      <c r="T7" s="7"/>
      <c r="U7" s="7"/>
      <c r="V7" s="7"/>
      <c r="W7" s="7"/>
      <c r="X7" s="7"/>
      <c r="Y7" s="137"/>
      <c r="Z7" s="7"/>
      <c r="AA7" s="18"/>
      <c r="AB7" s="7"/>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row>
    <row r="8" spans="1:256" s="105" customFormat="1" ht="24.75" customHeight="1" thickBot="1">
      <c r="A8" s="226" t="s">
        <v>32</v>
      </c>
      <c r="B8" s="227"/>
      <c r="C8" s="227"/>
      <c r="D8" s="227"/>
      <c r="E8" s="227"/>
      <c r="F8" s="227"/>
      <c r="G8" s="227"/>
      <c r="H8" s="227"/>
      <c r="I8" s="227"/>
      <c r="J8" s="227"/>
      <c r="K8" s="227"/>
      <c r="L8" s="217" t="s">
        <v>17</v>
      </c>
      <c r="M8" s="217"/>
      <c r="N8" s="218"/>
      <c r="O8" s="216" t="s">
        <v>33</v>
      </c>
      <c r="P8" s="217"/>
      <c r="Q8" s="218"/>
      <c r="R8" s="216" t="s">
        <v>153</v>
      </c>
      <c r="S8" s="218"/>
      <c r="T8" s="216" t="s">
        <v>154</v>
      </c>
      <c r="U8" s="217"/>
      <c r="V8" s="217"/>
      <c r="W8" s="217"/>
      <c r="X8" s="218"/>
      <c r="Y8" s="216" t="s">
        <v>155</v>
      </c>
      <c r="Z8" s="218"/>
      <c r="AA8" s="25" t="s">
        <v>156</v>
      </c>
      <c r="AB8" s="25" t="s">
        <v>19</v>
      </c>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c r="IV8" s="104"/>
    </row>
    <row r="9" spans="1:256" s="102" customFormat="1" ht="24" customHeight="1" thickBot="1">
      <c r="A9" s="243" t="s">
        <v>20</v>
      </c>
      <c r="B9" s="243" t="s">
        <v>21</v>
      </c>
      <c r="C9" s="243" t="s">
        <v>22</v>
      </c>
      <c r="D9" s="246" t="s">
        <v>23</v>
      </c>
      <c r="E9" s="247"/>
      <c r="F9" s="248"/>
      <c r="G9" s="243" t="s">
        <v>24</v>
      </c>
      <c r="H9" s="243" t="s">
        <v>25</v>
      </c>
      <c r="I9" s="246" t="s">
        <v>157</v>
      </c>
      <c r="J9" s="247"/>
      <c r="K9" s="248"/>
      <c r="L9" s="106">
        <v>1</v>
      </c>
      <c r="M9" s="106">
        <v>2</v>
      </c>
      <c r="N9" s="106">
        <v>3</v>
      </c>
      <c r="O9" s="106">
        <v>4</v>
      </c>
      <c r="P9" s="106">
        <v>5</v>
      </c>
      <c r="Q9" s="106">
        <v>6</v>
      </c>
      <c r="R9" s="106">
        <v>7</v>
      </c>
      <c r="S9" s="106">
        <v>8</v>
      </c>
      <c r="T9" s="106">
        <v>9</v>
      </c>
      <c r="U9" s="106">
        <v>10</v>
      </c>
      <c r="V9" s="106">
        <v>11</v>
      </c>
      <c r="W9" s="106">
        <v>12</v>
      </c>
      <c r="X9" s="106">
        <v>13</v>
      </c>
      <c r="Y9" s="138">
        <v>14</v>
      </c>
      <c r="Z9" s="106">
        <v>15</v>
      </c>
      <c r="AA9" s="106">
        <v>16</v>
      </c>
      <c r="AB9" s="106">
        <v>17</v>
      </c>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row>
    <row r="10" spans="1:256" s="110" customFormat="1" ht="75" customHeight="1" thickBot="1">
      <c r="A10" s="244"/>
      <c r="B10" s="244"/>
      <c r="C10" s="244"/>
      <c r="D10" s="243" t="s">
        <v>27</v>
      </c>
      <c r="E10" s="243" t="s">
        <v>28</v>
      </c>
      <c r="F10" s="243" t="s">
        <v>29</v>
      </c>
      <c r="G10" s="244"/>
      <c r="H10" s="244"/>
      <c r="I10" s="243" t="s">
        <v>27</v>
      </c>
      <c r="J10" s="243" t="s">
        <v>30</v>
      </c>
      <c r="K10" s="243" t="s">
        <v>31</v>
      </c>
      <c r="L10" s="234" t="s">
        <v>4</v>
      </c>
      <c r="M10" s="234" t="s">
        <v>7</v>
      </c>
      <c r="N10" s="234" t="s">
        <v>8</v>
      </c>
      <c r="O10" s="234" t="s">
        <v>36</v>
      </c>
      <c r="P10" s="234" t="s">
        <v>35</v>
      </c>
      <c r="Q10" s="234" t="s">
        <v>34</v>
      </c>
      <c r="R10" s="239" t="s">
        <v>158</v>
      </c>
      <c r="S10" s="108" t="s">
        <v>186</v>
      </c>
      <c r="T10" s="236" t="s">
        <v>9</v>
      </c>
      <c r="U10" s="236" t="s">
        <v>1</v>
      </c>
      <c r="V10" s="236" t="s">
        <v>159</v>
      </c>
      <c r="W10" s="239" t="s">
        <v>160</v>
      </c>
      <c r="X10" s="108" t="s">
        <v>186</v>
      </c>
      <c r="Y10" s="241" t="s">
        <v>161</v>
      </c>
      <c r="Z10" s="239" t="s">
        <v>162</v>
      </c>
      <c r="AA10" s="239" t="s">
        <v>163</v>
      </c>
      <c r="AB10" s="234" t="s">
        <v>0</v>
      </c>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row>
    <row r="11" spans="1:256" s="110" customFormat="1" ht="81" customHeight="1" thickBot="1">
      <c r="A11" s="245"/>
      <c r="B11" s="245"/>
      <c r="C11" s="245"/>
      <c r="D11" s="245"/>
      <c r="E11" s="245"/>
      <c r="F11" s="245"/>
      <c r="G11" s="245"/>
      <c r="H11" s="245"/>
      <c r="I11" s="245"/>
      <c r="J11" s="245"/>
      <c r="K11" s="245"/>
      <c r="L11" s="235"/>
      <c r="M11" s="235"/>
      <c r="N11" s="235"/>
      <c r="O11" s="235"/>
      <c r="P11" s="235"/>
      <c r="Q11" s="235"/>
      <c r="R11" s="240"/>
      <c r="S11" s="111" t="s">
        <v>164</v>
      </c>
      <c r="T11" s="237"/>
      <c r="U11" s="237"/>
      <c r="V11" s="238"/>
      <c r="W11" s="240"/>
      <c r="X11" s="112" t="s">
        <v>165</v>
      </c>
      <c r="Y11" s="242"/>
      <c r="Z11" s="240"/>
      <c r="AA11" s="240"/>
      <c r="AB11" s="235"/>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c r="IR11" s="109"/>
      <c r="IS11" s="109"/>
      <c r="IT11" s="109"/>
      <c r="IU11" s="109"/>
      <c r="IV11" s="109"/>
    </row>
    <row r="12" spans="1:28" s="71" customFormat="1" ht="210.75" customHeight="1">
      <c r="A12" s="75" t="s">
        <v>40</v>
      </c>
      <c r="B12" s="76" t="s">
        <v>41</v>
      </c>
      <c r="C12" s="77">
        <v>11</v>
      </c>
      <c r="D12" s="78" t="s">
        <v>42</v>
      </c>
      <c r="E12" s="77">
        <v>2</v>
      </c>
      <c r="F12" s="77">
        <v>3</v>
      </c>
      <c r="G12" s="78" t="s">
        <v>43</v>
      </c>
      <c r="H12" s="78" t="s">
        <v>44</v>
      </c>
      <c r="I12" s="78" t="s">
        <v>45</v>
      </c>
      <c r="J12" s="77">
        <v>2</v>
      </c>
      <c r="K12" s="88">
        <v>3</v>
      </c>
      <c r="L12" s="91">
        <v>2020630010100</v>
      </c>
      <c r="M12" s="85" t="s">
        <v>90</v>
      </c>
      <c r="N12" s="85" t="s">
        <v>43</v>
      </c>
      <c r="O12" s="85" t="s">
        <v>131</v>
      </c>
      <c r="P12" s="85">
        <v>3</v>
      </c>
      <c r="Q12" s="85">
        <v>1</v>
      </c>
      <c r="R12" s="85">
        <v>1</v>
      </c>
      <c r="S12" s="147">
        <f>R12/Q12</f>
        <v>1</v>
      </c>
      <c r="T12" s="85" t="s">
        <v>119</v>
      </c>
      <c r="U12" s="85" t="s">
        <v>107</v>
      </c>
      <c r="V12" s="145">
        <v>9000000</v>
      </c>
      <c r="W12" s="92">
        <v>9000000</v>
      </c>
      <c r="X12" s="131">
        <f>W12/V12</f>
        <v>1</v>
      </c>
      <c r="Y12" s="139"/>
      <c r="Z12" s="92" t="s">
        <v>172</v>
      </c>
      <c r="AA12" s="92" t="s">
        <v>174</v>
      </c>
      <c r="AB12" s="86" t="s">
        <v>134</v>
      </c>
    </row>
    <row r="13" spans="1:28" s="71" customFormat="1" ht="72" customHeight="1">
      <c r="A13" s="75" t="s">
        <v>40</v>
      </c>
      <c r="B13" s="76" t="s">
        <v>41</v>
      </c>
      <c r="C13" s="77">
        <v>11</v>
      </c>
      <c r="D13" s="78" t="s">
        <v>42</v>
      </c>
      <c r="E13" s="77">
        <v>2</v>
      </c>
      <c r="F13" s="77">
        <v>3</v>
      </c>
      <c r="G13" s="78" t="s">
        <v>43</v>
      </c>
      <c r="H13" s="78" t="s">
        <v>44</v>
      </c>
      <c r="I13" s="78" t="s">
        <v>45</v>
      </c>
      <c r="J13" s="77">
        <v>2</v>
      </c>
      <c r="K13" s="88">
        <v>3</v>
      </c>
      <c r="L13" s="93">
        <v>2020630010100</v>
      </c>
      <c r="M13" s="77" t="s">
        <v>90</v>
      </c>
      <c r="N13" s="77" t="s">
        <v>43</v>
      </c>
      <c r="O13" s="77" t="s">
        <v>132</v>
      </c>
      <c r="P13" s="77">
        <v>3</v>
      </c>
      <c r="Q13" s="77">
        <v>1</v>
      </c>
      <c r="R13" s="77">
        <v>1</v>
      </c>
      <c r="S13" s="148">
        <f aca="true" t="shared" si="0" ref="S13:S34">R13/Q13</f>
        <v>1</v>
      </c>
      <c r="T13" s="77" t="s">
        <v>119</v>
      </c>
      <c r="U13" s="77" t="s">
        <v>107</v>
      </c>
      <c r="V13" s="145">
        <v>15000000</v>
      </c>
      <c r="W13" s="90">
        <v>15000000</v>
      </c>
      <c r="X13" s="132">
        <f aca="true" t="shared" si="1" ref="X13:X35">W13/V13</f>
        <v>1</v>
      </c>
      <c r="Y13" s="140"/>
      <c r="Z13" s="90" t="s">
        <v>167</v>
      </c>
      <c r="AA13" s="90" t="s">
        <v>173</v>
      </c>
      <c r="AB13" s="79" t="s">
        <v>134</v>
      </c>
    </row>
    <row r="14" spans="1:28" s="71" customFormat="1" ht="51.75" customHeight="1">
      <c r="A14" s="75" t="s">
        <v>40</v>
      </c>
      <c r="B14" s="76" t="s">
        <v>41</v>
      </c>
      <c r="C14" s="77">
        <v>11</v>
      </c>
      <c r="D14" s="78" t="s">
        <v>42</v>
      </c>
      <c r="E14" s="77">
        <v>2</v>
      </c>
      <c r="F14" s="77">
        <v>3</v>
      </c>
      <c r="G14" s="78" t="s">
        <v>43</v>
      </c>
      <c r="H14" s="78" t="s">
        <v>44</v>
      </c>
      <c r="I14" s="78" t="s">
        <v>45</v>
      </c>
      <c r="J14" s="77">
        <v>2</v>
      </c>
      <c r="K14" s="88">
        <v>3</v>
      </c>
      <c r="L14" s="93">
        <v>2020630010100</v>
      </c>
      <c r="M14" s="77" t="s">
        <v>90</v>
      </c>
      <c r="N14" s="77" t="s">
        <v>43</v>
      </c>
      <c r="O14" s="77" t="s">
        <v>133</v>
      </c>
      <c r="P14" s="77">
        <v>3</v>
      </c>
      <c r="Q14" s="77">
        <v>1</v>
      </c>
      <c r="R14" s="77">
        <v>0</v>
      </c>
      <c r="S14" s="149">
        <f t="shared" si="0"/>
        <v>0</v>
      </c>
      <c r="T14" s="77" t="s">
        <v>119</v>
      </c>
      <c r="U14" s="77" t="s">
        <v>107</v>
      </c>
      <c r="V14" s="145">
        <v>16000000</v>
      </c>
      <c r="W14" s="90">
        <v>0</v>
      </c>
      <c r="X14" s="132">
        <f t="shared" si="1"/>
        <v>0</v>
      </c>
      <c r="Y14" s="140"/>
      <c r="Z14" s="90"/>
      <c r="AA14" s="90"/>
      <c r="AB14" s="79" t="s">
        <v>134</v>
      </c>
    </row>
    <row r="15" spans="1:28" s="71" customFormat="1" ht="267" customHeight="1">
      <c r="A15" s="75" t="s">
        <v>40</v>
      </c>
      <c r="B15" s="76" t="s">
        <v>41</v>
      </c>
      <c r="C15" s="77">
        <v>11</v>
      </c>
      <c r="D15" s="80" t="s">
        <v>46</v>
      </c>
      <c r="E15" s="81" t="s">
        <v>47</v>
      </c>
      <c r="F15" s="82">
        <v>14000</v>
      </c>
      <c r="G15" s="78" t="s">
        <v>48</v>
      </c>
      <c r="H15" s="78" t="s">
        <v>49</v>
      </c>
      <c r="I15" s="78" t="s">
        <v>50</v>
      </c>
      <c r="J15" s="77">
        <v>0</v>
      </c>
      <c r="K15" s="88">
        <v>400</v>
      </c>
      <c r="L15" s="93">
        <v>2020630010098</v>
      </c>
      <c r="M15" s="77" t="s">
        <v>91</v>
      </c>
      <c r="N15" s="77" t="s">
        <v>97</v>
      </c>
      <c r="O15" s="77" t="s">
        <v>106</v>
      </c>
      <c r="P15" s="77">
        <v>0</v>
      </c>
      <c r="Q15" s="77">
        <v>2</v>
      </c>
      <c r="R15" s="77">
        <v>3</v>
      </c>
      <c r="S15" s="148">
        <f t="shared" si="0"/>
        <v>1.5</v>
      </c>
      <c r="T15" s="77" t="s">
        <v>122</v>
      </c>
      <c r="U15" s="77" t="s">
        <v>117</v>
      </c>
      <c r="V15" s="145">
        <v>19200000</v>
      </c>
      <c r="W15" s="90">
        <v>19200000</v>
      </c>
      <c r="X15" s="132">
        <f t="shared" si="1"/>
        <v>1</v>
      </c>
      <c r="Y15" s="140">
        <f>32+20</f>
        <v>52</v>
      </c>
      <c r="Z15" s="90" t="s">
        <v>166</v>
      </c>
      <c r="AA15" s="90" t="s">
        <v>175</v>
      </c>
      <c r="AB15" s="79" t="s">
        <v>134</v>
      </c>
    </row>
    <row r="16" spans="1:28" s="71" customFormat="1" ht="109.5" customHeight="1">
      <c r="A16" s="75" t="s">
        <v>40</v>
      </c>
      <c r="B16" s="76" t="s">
        <v>41</v>
      </c>
      <c r="C16" s="77">
        <v>11</v>
      </c>
      <c r="D16" s="80" t="s">
        <v>46</v>
      </c>
      <c r="E16" s="81" t="s">
        <v>47</v>
      </c>
      <c r="F16" s="82">
        <v>14000</v>
      </c>
      <c r="G16" s="78" t="s">
        <v>48</v>
      </c>
      <c r="H16" s="78" t="s">
        <v>51</v>
      </c>
      <c r="I16" s="78" t="s">
        <v>52</v>
      </c>
      <c r="J16" s="77">
        <v>1</v>
      </c>
      <c r="K16" s="88">
        <v>3</v>
      </c>
      <c r="L16" s="93">
        <v>2020630010098</v>
      </c>
      <c r="M16" s="77" t="s">
        <v>91</v>
      </c>
      <c r="N16" s="77" t="s">
        <v>97</v>
      </c>
      <c r="O16" s="77" t="s">
        <v>111</v>
      </c>
      <c r="P16" s="77">
        <v>5</v>
      </c>
      <c r="Q16" s="77">
        <v>3</v>
      </c>
      <c r="R16" s="77">
        <v>1</v>
      </c>
      <c r="S16" s="149">
        <f t="shared" si="0"/>
        <v>0.3333333333333333</v>
      </c>
      <c r="T16" s="77" t="s">
        <v>122</v>
      </c>
      <c r="U16" s="77" t="s">
        <v>117</v>
      </c>
      <c r="V16" s="145">
        <v>60000000</v>
      </c>
      <c r="W16" s="90">
        <v>0</v>
      </c>
      <c r="X16" s="132">
        <f t="shared" si="1"/>
        <v>0</v>
      </c>
      <c r="Y16" s="140">
        <v>38</v>
      </c>
      <c r="Z16" s="90" t="s">
        <v>167</v>
      </c>
      <c r="AA16" s="90" t="s">
        <v>176</v>
      </c>
      <c r="AB16" s="79" t="s">
        <v>134</v>
      </c>
    </row>
    <row r="17" spans="1:28" s="71" customFormat="1" ht="109.5" customHeight="1">
      <c r="A17" s="75" t="s">
        <v>40</v>
      </c>
      <c r="B17" s="76" t="s">
        <v>41</v>
      </c>
      <c r="C17" s="77">
        <v>11</v>
      </c>
      <c r="D17" s="80" t="s">
        <v>46</v>
      </c>
      <c r="E17" s="81" t="s">
        <v>47</v>
      </c>
      <c r="F17" s="82">
        <v>14000</v>
      </c>
      <c r="G17" s="78" t="s">
        <v>48</v>
      </c>
      <c r="H17" s="78" t="s">
        <v>53</v>
      </c>
      <c r="I17" s="78" t="s">
        <v>54</v>
      </c>
      <c r="J17" s="77">
        <v>0</v>
      </c>
      <c r="K17" s="88">
        <v>400</v>
      </c>
      <c r="L17" s="93">
        <v>2020630010098</v>
      </c>
      <c r="M17" s="77" t="s">
        <v>91</v>
      </c>
      <c r="N17" s="77" t="s">
        <v>97</v>
      </c>
      <c r="O17" s="77" t="s">
        <v>98</v>
      </c>
      <c r="P17" s="77">
        <v>0</v>
      </c>
      <c r="Q17" s="77">
        <v>10</v>
      </c>
      <c r="R17" s="77">
        <f>24+1</f>
        <v>25</v>
      </c>
      <c r="S17" s="148">
        <f>R17/Q17</f>
        <v>2.5</v>
      </c>
      <c r="T17" s="77" t="s">
        <v>122</v>
      </c>
      <c r="U17" s="77" t="s">
        <v>117</v>
      </c>
      <c r="V17" s="145">
        <v>40000000</v>
      </c>
      <c r="W17" s="90">
        <v>6000000</v>
      </c>
      <c r="X17" s="132">
        <f t="shared" si="1"/>
        <v>0.15</v>
      </c>
      <c r="Y17" s="140">
        <v>365</v>
      </c>
      <c r="Z17" s="90" t="s">
        <v>167</v>
      </c>
      <c r="AA17" s="90" t="s">
        <v>184</v>
      </c>
      <c r="AB17" s="79" t="s">
        <v>134</v>
      </c>
    </row>
    <row r="18" spans="1:29" s="71" customFormat="1" ht="137.25" customHeight="1">
      <c r="A18" s="75" t="s">
        <v>40</v>
      </c>
      <c r="B18" s="76" t="s">
        <v>41</v>
      </c>
      <c r="C18" s="77">
        <v>11</v>
      </c>
      <c r="D18" s="80" t="s">
        <v>55</v>
      </c>
      <c r="E18" s="81" t="s">
        <v>47</v>
      </c>
      <c r="F18" s="83">
        <v>0.8</v>
      </c>
      <c r="G18" s="78" t="s">
        <v>56</v>
      </c>
      <c r="H18" s="78" t="s">
        <v>57</v>
      </c>
      <c r="I18" s="78" t="s">
        <v>58</v>
      </c>
      <c r="J18" s="77">
        <v>1</v>
      </c>
      <c r="K18" s="88">
        <v>3</v>
      </c>
      <c r="L18" s="93">
        <v>2020630010088</v>
      </c>
      <c r="M18" s="77" t="s">
        <v>92</v>
      </c>
      <c r="N18" s="77" t="s">
        <v>102</v>
      </c>
      <c r="O18" s="77" t="s">
        <v>105</v>
      </c>
      <c r="P18" s="77">
        <v>1</v>
      </c>
      <c r="Q18" s="77">
        <v>1</v>
      </c>
      <c r="R18" s="77">
        <v>1</v>
      </c>
      <c r="S18" s="148">
        <f t="shared" si="0"/>
        <v>1</v>
      </c>
      <c r="T18" s="77" t="s">
        <v>121</v>
      </c>
      <c r="U18" s="77" t="s">
        <v>120</v>
      </c>
      <c r="V18" s="145">
        <v>75594160</v>
      </c>
      <c r="W18" s="90">
        <v>20000000</v>
      </c>
      <c r="X18" s="132">
        <f t="shared" si="1"/>
        <v>0.264570702287055</v>
      </c>
      <c r="Y18" s="140">
        <v>15</v>
      </c>
      <c r="Z18" s="90" t="s">
        <v>167</v>
      </c>
      <c r="AA18" s="90" t="s">
        <v>177</v>
      </c>
      <c r="AB18" s="79" t="s">
        <v>134</v>
      </c>
      <c r="AC18" s="73"/>
    </row>
    <row r="19" spans="1:28" s="71" customFormat="1" ht="382.5">
      <c r="A19" s="75" t="s">
        <v>40</v>
      </c>
      <c r="B19" s="76" t="s">
        <v>41</v>
      </c>
      <c r="C19" s="77">
        <v>11</v>
      </c>
      <c r="D19" s="80" t="s">
        <v>55</v>
      </c>
      <c r="E19" s="81" t="s">
        <v>47</v>
      </c>
      <c r="F19" s="83">
        <v>0.8</v>
      </c>
      <c r="G19" s="78" t="s">
        <v>56</v>
      </c>
      <c r="H19" s="78" t="s">
        <v>59</v>
      </c>
      <c r="I19" s="78" t="s">
        <v>60</v>
      </c>
      <c r="J19" s="77">
        <v>20</v>
      </c>
      <c r="K19" s="88">
        <v>24</v>
      </c>
      <c r="L19" s="93">
        <v>2020630010088</v>
      </c>
      <c r="M19" s="77" t="s">
        <v>92</v>
      </c>
      <c r="N19" s="77" t="s">
        <v>102</v>
      </c>
      <c r="O19" s="77" t="s">
        <v>103</v>
      </c>
      <c r="P19" s="77">
        <v>33</v>
      </c>
      <c r="Q19" s="77">
        <v>24</v>
      </c>
      <c r="R19" s="77">
        <f>11+3</f>
        <v>14</v>
      </c>
      <c r="S19" s="150">
        <f t="shared" si="0"/>
        <v>0.5833333333333334</v>
      </c>
      <c r="T19" s="77" t="s">
        <v>121</v>
      </c>
      <c r="U19" s="77" t="s">
        <v>120</v>
      </c>
      <c r="V19" s="145">
        <v>696606421</v>
      </c>
      <c r="W19" s="90">
        <v>245387564</v>
      </c>
      <c r="X19" s="132">
        <f t="shared" si="1"/>
        <v>0.3522614156322857</v>
      </c>
      <c r="Y19" s="140"/>
      <c r="Z19" s="90" t="s">
        <v>167</v>
      </c>
      <c r="AA19" s="90" t="s">
        <v>178</v>
      </c>
      <c r="AB19" s="79" t="s">
        <v>134</v>
      </c>
    </row>
    <row r="20" spans="1:28" s="71" customFormat="1" ht="116.25" customHeight="1">
      <c r="A20" s="75" t="s">
        <v>40</v>
      </c>
      <c r="B20" s="76" t="s">
        <v>41</v>
      </c>
      <c r="C20" s="77">
        <v>11</v>
      </c>
      <c r="D20" s="80" t="s">
        <v>55</v>
      </c>
      <c r="E20" s="81" t="s">
        <v>47</v>
      </c>
      <c r="F20" s="83">
        <v>0.8</v>
      </c>
      <c r="G20" s="78" t="s">
        <v>56</v>
      </c>
      <c r="H20" s="78" t="s">
        <v>61</v>
      </c>
      <c r="I20" s="78" t="s">
        <v>62</v>
      </c>
      <c r="J20" s="77">
        <v>0</v>
      </c>
      <c r="K20" s="88">
        <v>6</v>
      </c>
      <c r="L20" s="93">
        <v>2020630010088</v>
      </c>
      <c r="M20" s="77" t="s">
        <v>92</v>
      </c>
      <c r="N20" s="77" t="s">
        <v>102</v>
      </c>
      <c r="O20" s="77" t="s">
        <v>104</v>
      </c>
      <c r="P20" s="77">
        <v>0</v>
      </c>
      <c r="Q20" s="77">
        <v>2</v>
      </c>
      <c r="R20" s="77">
        <v>0</v>
      </c>
      <c r="S20" s="149">
        <f t="shared" si="0"/>
        <v>0</v>
      </c>
      <c r="T20" s="77" t="s">
        <v>121</v>
      </c>
      <c r="U20" s="77" t="s">
        <v>120</v>
      </c>
      <c r="V20" s="145">
        <v>10000000</v>
      </c>
      <c r="W20" s="90">
        <v>0</v>
      </c>
      <c r="X20" s="132">
        <f t="shared" si="1"/>
        <v>0</v>
      </c>
      <c r="Y20" s="140"/>
      <c r="Z20" s="90"/>
      <c r="AA20" s="90"/>
      <c r="AB20" s="79" t="s">
        <v>134</v>
      </c>
    </row>
    <row r="21" spans="1:28" s="71" customFormat="1" ht="96.75" customHeight="1">
      <c r="A21" s="75" t="s">
        <v>40</v>
      </c>
      <c r="B21" s="76" t="s">
        <v>41</v>
      </c>
      <c r="C21" s="77">
        <v>11</v>
      </c>
      <c r="D21" s="80" t="s">
        <v>55</v>
      </c>
      <c r="E21" s="81" t="s">
        <v>47</v>
      </c>
      <c r="F21" s="83">
        <v>0.8</v>
      </c>
      <c r="G21" s="78" t="s">
        <v>63</v>
      </c>
      <c r="H21" s="78" t="s">
        <v>64</v>
      </c>
      <c r="I21" s="78" t="s">
        <v>65</v>
      </c>
      <c r="J21" s="77">
        <v>0</v>
      </c>
      <c r="K21" s="88">
        <v>1</v>
      </c>
      <c r="L21" s="93">
        <v>2020630010092</v>
      </c>
      <c r="M21" s="77" t="s">
        <v>93</v>
      </c>
      <c r="N21" s="77" t="s">
        <v>63</v>
      </c>
      <c r="O21" s="77" t="s">
        <v>135</v>
      </c>
      <c r="P21" s="77">
        <v>0</v>
      </c>
      <c r="Q21" s="77">
        <v>1</v>
      </c>
      <c r="R21" s="77">
        <v>1</v>
      </c>
      <c r="S21" s="134">
        <f t="shared" si="0"/>
        <v>1</v>
      </c>
      <c r="T21" s="77" t="s">
        <v>123</v>
      </c>
      <c r="U21" s="77" t="s">
        <v>118</v>
      </c>
      <c r="V21" s="145">
        <v>0</v>
      </c>
      <c r="W21" s="90">
        <v>0</v>
      </c>
      <c r="X21" s="132">
        <v>0</v>
      </c>
      <c r="Y21" s="140">
        <v>75</v>
      </c>
      <c r="Z21" s="90" t="s">
        <v>167</v>
      </c>
      <c r="AA21" s="90" t="s">
        <v>179</v>
      </c>
      <c r="AB21" s="79" t="s">
        <v>134</v>
      </c>
    </row>
    <row r="22" spans="1:28" s="71" customFormat="1" ht="204">
      <c r="A22" s="75" t="s">
        <v>40</v>
      </c>
      <c r="B22" s="76" t="s">
        <v>41</v>
      </c>
      <c r="C22" s="77">
        <v>11</v>
      </c>
      <c r="D22" s="80" t="s">
        <v>55</v>
      </c>
      <c r="E22" s="81" t="s">
        <v>47</v>
      </c>
      <c r="F22" s="83">
        <v>0.8</v>
      </c>
      <c r="G22" s="78" t="s">
        <v>63</v>
      </c>
      <c r="H22" s="78" t="s">
        <v>66</v>
      </c>
      <c r="I22" s="78" t="s">
        <v>67</v>
      </c>
      <c r="J22" s="77">
        <v>0</v>
      </c>
      <c r="K22" s="88">
        <v>1</v>
      </c>
      <c r="L22" s="93">
        <v>2020630010092</v>
      </c>
      <c r="M22" s="77" t="s">
        <v>93</v>
      </c>
      <c r="N22" s="77" t="s">
        <v>63</v>
      </c>
      <c r="O22" s="77" t="s">
        <v>113</v>
      </c>
      <c r="P22" s="77">
        <v>0</v>
      </c>
      <c r="Q22" s="77">
        <v>1</v>
      </c>
      <c r="R22" s="77">
        <v>1</v>
      </c>
      <c r="S22" s="148">
        <f t="shared" si="0"/>
        <v>1</v>
      </c>
      <c r="T22" s="77" t="s">
        <v>123</v>
      </c>
      <c r="U22" s="77" t="s">
        <v>118</v>
      </c>
      <c r="V22" s="145">
        <v>0</v>
      </c>
      <c r="W22" s="90">
        <v>0</v>
      </c>
      <c r="X22" s="132">
        <v>0</v>
      </c>
      <c r="Y22" s="140"/>
      <c r="Z22" s="90"/>
      <c r="AA22" s="90" t="s">
        <v>180</v>
      </c>
      <c r="AB22" s="79" t="s">
        <v>134</v>
      </c>
    </row>
    <row r="23" spans="1:28" s="71" customFormat="1" ht="74.25" customHeight="1">
      <c r="A23" s="75" t="s">
        <v>40</v>
      </c>
      <c r="B23" s="76" t="s">
        <v>41</v>
      </c>
      <c r="C23" s="77">
        <v>11</v>
      </c>
      <c r="D23" s="80" t="s">
        <v>55</v>
      </c>
      <c r="E23" s="81" t="s">
        <v>47</v>
      </c>
      <c r="F23" s="83">
        <v>0.8</v>
      </c>
      <c r="G23" s="78" t="s">
        <v>63</v>
      </c>
      <c r="H23" s="78" t="s">
        <v>68</v>
      </c>
      <c r="I23" s="78" t="s">
        <v>69</v>
      </c>
      <c r="J23" s="77">
        <v>0</v>
      </c>
      <c r="K23" s="88">
        <v>1</v>
      </c>
      <c r="L23" s="93">
        <v>2020630010092</v>
      </c>
      <c r="M23" s="77" t="s">
        <v>93</v>
      </c>
      <c r="N23" s="77" t="s">
        <v>63</v>
      </c>
      <c r="O23" s="77" t="s">
        <v>112</v>
      </c>
      <c r="P23" s="77">
        <v>0</v>
      </c>
      <c r="Q23" s="77">
        <v>1</v>
      </c>
      <c r="R23" s="77"/>
      <c r="S23" s="149">
        <f t="shared" si="0"/>
        <v>0</v>
      </c>
      <c r="T23" s="77" t="s">
        <v>123</v>
      </c>
      <c r="U23" s="77" t="s">
        <v>118</v>
      </c>
      <c r="V23" s="145">
        <v>5000000</v>
      </c>
      <c r="W23" s="90"/>
      <c r="X23" s="132">
        <f t="shared" si="1"/>
        <v>0</v>
      </c>
      <c r="Y23" s="140"/>
      <c r="Z23" s="90"/>
      <c r="AA23" s="90"/>
      <c r="AB23" s="79" t="s">
        <v>134</v>
      </c>
    </row>
    <row r="24" spans="1:28" s="71" customFormat="1" ht="74.25" customHeight="1">
      <c r="A24" s="75"/>
      <c r="B24" s="76"/>
      <c r="C24" s="77"/>
      <c r="D24" s="80"/>
      <c r="E24" s="81"/>
      <c r="F24" s="83"/>
      <c r="G24" s="78" t="s">
        <v>63</v>
      </c>
      <c r="H24" s="78" t="s">
        <v>141</v>
      </c>
      <c r="I24" s="78" t="s">
        <v>142</v>
      </c>
      <c r="J24" s="77">
        <v>1</v>
      </c>
      <c r="K24" s="88">
        <v>3</v>
      </c>
      <c r="L24" s="93">
        <v>2020630010092</v>
      </c>
      <c r="M24" s="77" t="s">
        <v>93</v>
      </c>
      <c r="N24" s="77" t="s">
        <v>63</v>
      </c>
      <c r="O24" s="77" t="s">
        <v>136</v>
      </c>
      <c r="P24" s="77">
        <v>0</v>
      </c>
      <c r="Q24" s="77">
        <v>1</v>
      </c>
      <c r="R24" s="77"/>
      <c r="S24" s="149">
        <f t="shared" si="0"/>
        <v>0</v>
      </c>
      <c r="T24" s="77" t="s">
        <v>123</v>
      </c>
      <c r="U24" s="77" t="s">
        <v>118</v>
      </c>
      <c r="V24" s="145">
        <v>5000000</v>
      </c>
      <c r="W24" s="90"/>
      <c r="X24" s="132">
        <f t="shared" si="1"/>
        <v>0</v>
      </c>
      <c r="Y24" s="140"/>
      <c r="Z24" s="90"/>
      <c r="AA24" s="90"/>
      <c r="AB24" s="79" t="s">
        <v>134</v>
      </c>
    </row>
    <row r="25" spans="1:33" s="71" customFormat="1" ht="87.75" customHeight="1">
      <c r="A25" s="75" t="s">
        <v>40</v>
      </c>
      <c r="B25" s="76" t="s">
        <v>41</v>
      </c>
      <c r="C25" s="77">
        <v>11</v>
      </c>
      <c r="D25" s="80" t="s">
        <v>55</v>
      </c>
      <c r="E25" s="81" t="s">
        <v>47</v>
      </c>
      <c r="F25" s="83">
        <v>0.8</v>
      </c>
      <c r="G25" s="78" t="s">
        <v>63</v>
      </c>
      <c r="H25" s="78" t="s">
        <v>70</v>
      </c>
      <c r="I25" s="78" t="s">
        <v>71</v>
      </c>
      <c r="J25" s="77">
        <v>0</v>
      </c>
      <c r="K25" s="88">
        <v>400</v>
      </c>
      <c r="L25" s="93">
        <v>2020630010075</v>
      </c>
      <c r="M25" s="77" t="s">
        <v>94</v>
      </c>
      <c r="N25" s="77" t="s">
        <v>70</v>
      </c>
      <c r="O25" s="77" t="s">
        <v>108</v>
      </c>
      <c r="P25" s="77">
        <v>0</v>
      </c>
      <c r="Q25" s="77">
        <v>105</v>
      </c>
      <c r="R25" s="77">
        <f>90+30</f>
        <v>120</v>
      </c>
      <c r="S25" s="148">
        <f t="shared" si="0"/>
        <v>1.1428571428571428</v>
      </c>
      <c r="T25" s="77" t="s">
        <v>124</v>
      </c>
      <c r="U25" s="77" t="s">
        <v>107</v>
      </c>
      <c r="V25" s="145">
        <v>788300000</v>
      </c>
      <c r="W25" s="90">
        <f>600000000+188300000</f>
        <v>788300000</v>
      </c>
      <c r="X25" s="132">
        <f t="shared" si="1"/>
        <v>1</v>
      </c>
      <c r="Y25" s="140">
        <v>90</v>
      </c>
      <c r="Z25" s="90" t="s">
        <v>167</v>
      </c>
      <c r="AA25" s="90" t="s">
        <v>181</v>
      </c>
      <c r="AB25" s="79" t="s">
        <v>134</v>
      </c>
      <c r="AC25" s="262"/>
      <c r="AD25" s="263"/>
      <c r="AE25" s="263"/>
      <c r="AF25" s="263"/>
      <c r="AG25" s="263"/>
    </row>
    <row r="26" spans="1:33" s="71" customFormat="1" ht="80.25" customHeight="1">
      <c r="A26" s="75" t="s">
        <v>40</v>
      </c>
      <c r="B26" s="76" t="s">
        <v>41</v>
      </c>
      <c r="C26" s="77">
        <v>11</v>
      </c>
      <c r="D26" s="80" t="s">
        <v>55</v>
      </c>
      <c r="E26" s="81" t="s">
        <v>47</v>
      </c>
      <c r="F26" s="83">
        <v>0.8</v>
      </c>
      <c r="G26" s="78" t="s">
        <v>63</v>
      </c>
      <c r="H26" s="78" t="s">
        <v>70</v>
      </c>
      <c r="I26" s="78" t="s">
        <v>71</v>
      </c>
      <c r="J26" s="77">
        <v>0</v>
      </c>
      <c r="K26" s="88">
        <v>400</v>
      </c>
      <c r="L26" s="93">
        <v>2020630010075</v>
      </c>
      <c r="M26" s="77" t="s">
        <v>94</v>
      </c>
      <c r="N26" s="77" t="s">
        <v>70</v>
      </c>
      <c r="O26" s="77" t="s">
        <v>137</v>
      </c>
      <c r="P26" s="77">
        <v>0</v>
      </c>
      <c r="Q26" s="77">
        <v>1</v>
      </c>
      <c r="R26" s="77"/>
      <c r="S26" s="149">
        <f t="shared" si="0"/>
        <v>0</v>
      </c>
      <c r="T26" s="77" t="s">
        <v>124</v>
      </c>
      <c r="U26" s="77" t="s">
        <v>107</v>
      </c>
      <c r="V26" s="145"/>
      <c r="W26" s="90">
        <v>0</v>
      </c>
      <c r="X26" s="132">
        <v>0</v>
      </c>
      <c r="Y26" s="140"/>
      <c r="Z26" s="90"/>
      <c r="AA26" s="90"/>
      <c r="AB26" s="79" t="s">
        <v>134</v>
      </c>
      <c r="AC26" s="262"/>
      <c r="AD26" s="263"/>
      <c r="AE26" s="263"/>
      <c r="AF26" s="263"/>
      <c r="AG26" s="263"/>
    </row>
    <row r="27" spans="1:33" s="71" customFormat="1" ht="74.25" customHeight="1">
      <c r="A27" s="75"/>
      <c r="B27" s="76"/>
      <c r="C27" s="77"/>
      <c r="D27" s="80"/>
      <c r="E27" s="81"/>
      <c r="F27" s="83"/>
      <c r="G27" s="78" t="s">
        <v>63</v>
      </c>
      <c r="H27" s="78" t="s">
        <v>70</v>
      </c>
      <c r="I27" s="78" t="s">
        <v>71</v>
      </c>
      <c r="J27" s="77">
        <v>0</v>
      </c>
      <c r="K27" s="88">
        <v>400</v>
      </c>
      <c r="L27" s="93">
        <v>2020630010075</v>
      </c>
      <c r="M27" s="77" t="s">
        <v>94</v>
      </c>
      <c r="N27" s="77" t="s">
        <v>70</v>
      </c>
      <c r="O27" s="77" t="s">
        <v>144</v>
      </c>
      <c r="P27" s="77">
        <v>0</v>
      </c>
      <c r="Q27" s="77">
        <v>2</v>
      </c>
      <c r="R27" s="77">
        <v>2</v>
      </c>
      <c r="S27" s="148">
        <f t="shared" si="0"/>
        <v>1</v>
      </c>
      <c r="T27" s="77" t="s">
        <v>124</v>
      </c>
      <c r="U27" s="77" t="s">
        <v>143</v>
      </c>
      <c r="V27" s="145">
        <v>23500000</v>
      </c>
      <c r="W27" s="90">
        <v>23500000</v>
      </c>
      <c r="X27" s="132">
        <f t="shared" si="1"/>
        <v>1</v>
      </c>
      <c r="Y27" s="140">
        <v>14</v>
      </c>
      <c r="Z27" s="90" t="s">
        <v>167</v>
      </c>
      <c r="AA27" s="90" t="s">
        <v>170</v>
      </c>
      <c r="AB27" s="79" t="s">
        <v>134</v>
      </c>
      <c r="AC27" s="89"/>
      <c r="AD27" s="74"/>
      <c r="AE27" s="74"/>
      <c r="AF27" s="74"/>
      <c r="AG27" s="74"/>
    </row>
    <row r="28" spans="1:33" s="71" customFormat="1" ht="201" customHeight="1">
      <c r="A28" s="75" t="s">
        <v>40</v>
      </c>
      <c r="B28" s="76" t="s">
        <v>41</v>
      </c>
      <c r="C28" s="77">
        <v>11</v>
      </c>
      <c r="D28" s="80" t="s">
        <v>55</v>
      </c>
      <c r="E28" s="81" t="s">
        <v>47</v>
      </c>
      <c r="F28" s="83">
        <v>0.8</v>
      </c>
      <c r="G28" s="78" t="s">
        <v>63</v>
      </c>
      <c r="H28" s="78" t="s">
        <v>70</v>
      </c>
      <c r="I28" s="78" t="s">
        <v>71</v>
      </c>
      <c r="J28" s="77">
        <v>0</v>
      </c>
      <c r="K28" s="88">
        <v>400</v>
      </c>
      <c r="L28" s="93">
        <v>2020630010075</v>
      </c>
      <c r="M28" s="77" t="s">
        <v>94</v>
      </c>
      <c r="N28" s="77" t="s">
        <v>70</v>
      </c>
      <c r="O28" s="77" t="s">
        <v>116</v>
      </c>
      <c r="P28" s="77">
        <v>0</v>
      </c>
      <c r="Q28" s="90">
        <f>+V28</f>
        <v>431701613</v>
      </c>
      <c r="R28" s="90">
        <v>0</v>
      </c>
      <c r="S28" s="149">
        <f t="shared" si="0"/>
        <v>0</v>
      </c>
      <c r="T28" s="77" t="s">
        <v>125</v>
      </c>
      <c r="U28" s="77" t="s">
        <v>117</v>
      </c>
      <c r="V28" s="145">
        <f>315301613+38800000+77600000</f>
        <v>431701613</v>
      </c>
      <c r="W28" s="90"/>
      <c r="X28" s="132">
        <f t="shared" si="1"/>
        <v>0</v>
      </c>
      <c r="Y28" s="140">
        <v>19</v>
      </c>
      <c r="Z28" s="90" t="s">
        <v>167</v>
      </c>
      <c r="AA28" s="90" t="s">
        <v>182</v>
      </c>
      <c r="AB28" s="79" t="s">
        <v>134</v>
      </c>
      <c r="AC28" s="262"/>
      <c r="AD28" s="263"/>
      <c r="AE28" s="263"/>
      <c r="AF28" s="263"/>
      <c r="AG28" s="263"/>
    </row>
    <row r="29" spans="1:32" s="71" customFormat="1" ht="117" customHeight="1">
      <c r="A29" s="75" t="s">
        <v>40</v>
      </c>
      <c r="B29" s="76" t="s">
        <v>41</v>
      </c>
      <c r="C29" s="77">
        <v>11</v>
      </c>
      <c r="D29" s="80" t="s">
        <v>72</v>
      </c>
      <c r="E29" s="82">
        <v>30000</v>
      </c>
      <c r="F29" s="82">
        <v>60000</v>
      </c>
      <c r="G29" s="78" t="s">
        <v>73</v>
      </c>
      <c r="H29" s="78" t="s">
        <v>74</v>
      </c>
      <c r="I29" s="78" t="s">
        <v>75</v>
      </c>
      <c r="J29" s="77">
        <v>0</v>
      </c>
      <c r="K29" s="88">
        <v>4</v>
      </c>
      <c r="L29" s="93">
        <v>2020630010096</v>
      </c>
      <c r="M29" s="77" t="s">
        <v>95</v>
      </c>
      <c r="N29" s="77" t="s">
        <v>114</v>
      </c>
      <c r="O29" s="77" t="s">
        <v>109</v>
      </c>
      <c r="P29" s="77">
        <v>0</v>
      </c>
      <c r="Q29" s="77">
        <v>1</v>
      </c>
      <c r="R29" s="77">
        <v>1</v>
      </c>
      <c r="S29" s="148">
        <f t="shared" si="0"/>
        <v>1</v>
      </c>
      <c r="T29" s="77" t="s">
        <v>126</v>
      </c>
      <c r="U29" s="77" t="s">
        <v>107</v>
      </c>
      <c r="V29" s="145">
        <v>10000000</v>
      </c>
      <c r="W29" s="90">
        <v>0</v>
      </c>
      <c r="X29" s="132">
        <f t="shared" si="1"/>
        <v>0</v>
      </c>
      <c r="Y29" s="140"/>
      <c r="Z29" s="90" t="s">
        <v>167</v>
      </c>
      <c r="AA29" s="90" t="s">
        <v>168</v>
      </c>
      <c r="AB29" s="79" t="s">
        <v>134</v>
      </c>
      <c r="AC29" s="262"/>
      <c r="AD29" s="263"/>
      <c r="AE29" s="263"/>
      <c r="AF29" s="263"/>
    </row>
    <row r="30" spans="1:32" s="71" customFormat="1" ht="117" customHeight="1">
      <c r="A30" s="75" t="s">
        <v>40</v>
      </c>
      <c r="B30" s="76" t="s">
        <v>41</v>
      </c>
      <c r="C30" s="77">
        <v>11</v>
      </c>
      <c r="D30" s="80" t="s">
        <v>72</v>
      </c>
      <c r="E30" s="82">
        <v>30000</v>
      </c>
      <c r="F30" s="82">
        <v>60000</v>
      </c>
      <c r="G30" s="78" t="s">
        <v>76</v>
      </c>
      <c r="H30" s="78" t="s">
        <v>77</v>
      </c>
      <c r="I30" s="78" t="s">
        <v>52</v>
      </c>
      <c r="J30" s="77">
        <v>5</v>
      </c>
      <c r="K30" s="88">
        <v>5</v>
      </c>
      <c r="L30" s="93">
        <v>2020630010096</v>
      </c>
      <c r="M30" s="77" t="s">
        <v>95</v>
      </c>
      <c r="N30" s="77" t="s">
        <v>114</v>
      </c>
      <c r="O30" s="77" t="s">
        <v>110</v>
      </c>
      <c r="P30" s="77">
        <v>2</v>
      </c>
      <c r="Q30" s="77">
        <v>5</v>
      </c>
      <c r="R30" s="77">
        <v>2</v>
      </c>
      <c r="S30" s="149">
        <f t="shared" si="0"/>
        <v>0.4</v>
      </c>
      <c r="T30" s="77" t="s">
        <v>126</v>
      </c>
      <c r="U30" s="77" t="s">
        <v>107</v>
      </c>
      <c r="V30" s="145">
        <v>43656286</v>
      </c>
      <c r="W30" s="90">
        <v>13000000</v>
      </c>
      <c r="X30" s="132">
        <f t="shared" si="1"/>
        <v>0.29778071364110087</v>
      </c>
      <c r="Y30" s="140"/>
      <c r="Z30" s="90" t="s">
        <v>167</v>
      </c>
      <c r="AA30" s="90" t="s">
        <v>169</v>
      </c>
      <c r="AB30" s="79" t="s">
        <v>134</v>
      </c>
      <c r="AC30" s="264"/>
      <c r="AD30" s="223"/>
      <c r="AE30" s="223"/>
      <c r="AF30" s="223"/>
    </row>
    <row r="31" spans="1:28" s="71" customFormat="1" ht="117" customHeight="1">
      <c r="A31" s="75" t="s">
        <v>40</v>
      </c>
      <c r="B31" s="76" t="s">
        <v>41</v>
      </c>
      <c r="C31" s="77">
        <v>11</v>
      </c>
      <c r="D31" s="80" t="s">
        <v>72</v>
      </c>
      <c r="E31" s="82">
        <v>30000</v>
      </c>
      <c r="F31" s="82">
        <v>60000</v>
      </c>
      <c r="G31" s="78" t="s">
        <v>73</v>
      </c>
      <c r="H31" s="78" t="s">
        <v>78</v>
      </c>
      <c r="I31" s="78" t="s">
        <v>79</v>
      </c>
      <c r="J31" s="77">
        <v>30000</v>
      </c>
      <c r="K31" s="88">
        <v>60000</v>
      </c>
      <c r="L31" s="93">
        <v>2020630010096</v>
      </c>
      <c r="M31" s="77" t="s">
        <v>95</v>
      </c>
      <c r="N31" s="77" t="s">
        <v>114</v>
      </c>
      <c r="O31" s="77" t="s">
        <v>115</v>
      </c>
      <c r="P31" s="77">
        <v>10000</v>
      </c>
      <c r="Q31" s="77">
        <v>19930</v>
      </c>
      <c r="R31" s="77">
        <v>6015</v>
      </c>
      <c r="S31" s="149">
        <f t="shared" si="0"/>
        <v>0.30180632212744607</v>
      </c>
      <c r="T31" s="77" t="s">
        <v>126</v>
      </c>
      <c r="U31" s="77" t="s">
        <v>107</v>
      </c>
      <c r="V31" s="145">
        <f>77989040+38800000</f>
        <v>116789040</v>
      </c>
      <c r="W31" s="90">
        <v>43800000</v>
      </c>
      <c r="X31" s="132">
        <f t="shared" si="1"/>
        <v>0.37503519165839533</v>
      </c>
      <c r="Y31" s="140">
        <v>6015</v>
      </c>
      <c r="Z31" s="90" t="s">
        <v>167</v>
      </c>
      <c r="AA31" s="90" t="s">
        <v>183</v>
      </c>
      <c r="AB31" s="79" t="s">
        <v>134</v>
      </c>
    </row>
    <row r="32" spans="1:28" s="71" customFormat="1" ht="52.5" customHeight="1">
      <c r="A32" s="84" t="s">
        <v>80</v>
      </c>
      <c r="B32" s="76" t="s">
        <v>41</v>
      </c>
      <c r="C32" s="77" t="s">
        <v>81</v>
      </c>
      <c r="D32" s="80" t="s">
        <v>82</v>
      </c>
      <c r="E32" s="81" t="s">
        <v>47</v>
      </c>
      <c r="F32" s="83">
        <v>0.4</v>
      </c>
      <c r="G32" s="78" t="s">
        <v>83</v>
      </c>
      <c r="H32" s="78" t="s">
        <v>84</v>
      </c>
      <c r="I32" s="78" t="s">
        <v>85</v>
      </c>
      <c r="J32" s="77">
        <v>3</v>
      </c>
      <c r="K32" s="88">
        <v>2</v>
      </c>
      <c r="L32" s="93">
        <v>2020630010079</v>
      </c>
      <c r="M32" s="77" t="s">
        <v>96</v>
      </c>
      <c r="N32" s="77" t="s">
        <v>99</v>
      </c>
      <c r="O32" s="77" t="s">
        <v>100</v>
      </c>
      <c r="P32" s="77">
        <v>0</v>
      </c>
      <c r="Q32" s="77">
        <v>2</v>
      </c>
      <c r="R32" s="77">
        <v>2</v>
      </c>
      <c r="S32" s="148">
        <f t="shared" si="0"/>
        <v>1</v>
      </c>
      <c r="T32" s="77" t="s">
        <v>127</v>
      </c>
      <c r="U32" s="77" t="s">
        <v>128</v>
      </c>
      <c r="V32" s="145">
        <v>39600000</v>
      </c>
      <c r="W32" s="90">
        <v>39600000</v>
      </c>
      <c r="X32" s="132">
        <f>W32/V32</f>
        <v>1</v>
      </c>
      <c r="Y32" s="140"/>
      <c r="Z32" s="90" t="s">
        <v>167</v>
      </c>
      <c r="AA32" s="90" t="s">
        <v>171</v>
      </c>
      <c r="AB32" s="79" t="s">
        <v>134</v>
      </c>
    </row>
    <row r="33" spans="1:32" s="71" customFormat="1" ht="73.5" customHeight="1">
      <c r="A33" s="84" t="s">
        <v>80</v>
      </c>
      <c r="B33" s="76" t="s">
        <v>41</v>
      </c>
      <c r="C33" s="77" t="s">
        <v>81</v>
      </c>
      <c r="D33" s="80" t="s">
        <v>82</v>
      </c>
      <c r="E33" s="81" t="s">
        <v>47</v>
      </c>
      <c r="F33" s="83">
        <v>0.4</v>
      </c>
      <c r="G33" s="78" t="s">
        <v>83</v>
      </c>
      <c r="H33" s="78" t="s">
        <v>86</v>
      </c>
      <c r="I33" s="78" t="s">
        <v>87</v>
      </c>
      <c r="J33" s="77">
        <v>0</v>
      </c>
      <c r="K33" s="88">
        <v>4</v>
      </c>
      <c r="L33" s="93">
        <v>2020630010079</v>
      </c>
      <c r="M33" s="77" t="s">
        <v>96</v>
      </c>
      <c r="N33" s="77" t="s">
        <v>99</v>
      </c>
      <c r="O33" s="77" t="s">
        <v>101</v>
      </c>
      <c r="P33" s="77">
        <v>0</v>
      </c>
      <c r="Q33" s="77">
        <v>1</v>
      </c>
      <c r="R33" s="77"/>
      <c r="S33" s="149">
        <f t="shared" si="0"/>
        <v>0</v>
      </c>
      <c r="T33" s="77" t="s">
        <v>127</v>
      </c>
      <c r="U33" s="77" t="s">
        <v>128</v>
      </c>
      <c r="V33" s="145">
        <f>71140000+10800000</f>
        <v>81940000</v>
      </c>
      <c r="W33" s="90">
        <v>9100000</v>
      </c>
      <c r="X33" s="132">
        <f>W33/V33</f>
        <v>0.11105687088113253</v>
      </c>
      <c r="Y33" s="140"/>
      <c r="Z33" s="90"/>
      <c r="AA33" s="90"/>
      <c r="AB33" s="79" t="s">
        <v>134</v>
      </c>
      <c r="AC33" s="265"/>
      <c r="AD33" s="223"/>
      <c r="AE33" s="223"/>
      <c r="AF33" s="223"/>
    </row>
    <row r="34" spans="1:28" s="72" customFormat="1" ht="74.25" customHeight="1" thickBot="1">
      <c r="A34" s="118" t="s">
        <v>80</v>
      </c>
      <c r="B34" s="119" t="s">
        <v>41</v>
      </c>
      <c r="C34" s="120" t="s">
        <v>81</v>
      </c>
      <c r="D34" s="121" t="s">
        <v>82</v>
      </c>
      <c r="E34" s="122" t="s">
        <v>47</v>
      </c>
      <c r="F34" s="123">
        <v>0.4</v>
      </c>
      <c r="G34" s="124" t="s">
        <v>83</v>
      </c>
      <c r="H34" s="124" t="s">
        <v>88</v>
      </c>
      <c r="I34" s="124" t="s">
        <v>89</v>
      </c>
      <c r="J34" s="120">
        <v>48</v>
      </c>
      <c r="K34" s="125">
        <v>48</v>
      </c>
      <c r="L34" s="94">
        <v>2020630010079</v>
      </c>
      <c r="M34" s="87" t="s">
        <v>96</v>
      </c>
      <c r="N34" s="87" t="s">
        <v>99</v>
      </c>
      <c r="O34" s="87" t="s">
        <v>129</v>
      </c>
      <c r="P34" s="87">
        <v>12</v>
      </c>
      <c r="Q34" s="87">
        <v>14</v>
      </c>
      <c r="R34" s="87"/>
      <c r="S34" s="151">
        <f t="shared" si="0"/>
        <v>0</v>
      </c>
      <c r="T34" s="87" t="s">
        <v>127</v>
      </c>
      <c r="U34" s="87" t="s">
        <v>128</v>
      </c>
      <c r="V34" s="145">
        <v>895485108</v>
      </c>
      <c r="W34" s="95">
        <v>0</v>
      </c>
      <c r="X34" s="133">
        <f>W34/V34</f>
        <v>0</v>
      </c>
      <c r="Y34" s="141"/>
      <c r="Z34" s="95"/>
      <c r="AA34" s="95"/>
      <c r="AB34" s="96" t="s">
        <v>134</v>
      </c>
    </row>
    <row r="35" spans="1:28" ht="30" customHeight="1" thickBot="1">
      <c r="A35" s="127" t="s">
        <v>14</v>
      </c>
      <c r="B35" s="128"/>
      <c r="C35" s="128"/>
      <c r="D35" s="128"/>
      <c r="E35" s="128"/>
      <c r="F35" s="128"/>
      <c r="G35" s="128"/>
      <c r="H35" s="128"/>
      <c r="I35" s="128"/>
      <c r="J35" s="128"/>
      <c r="K35" s="128"/>
      <c r="L35" s="129"/>
      <c r="M35" s="129"/>
      <c r="N35" s="129"/>
      <c r="O35" s="129"/>
      <c r="P35" s="129"/>
      <c r="Q35" s="129"/>
      <c r="R35" s="129"/>
      <c r="S35" s="146"/>
      <c r="T35" s="129"/>
      <c r="U35" s="129"/>
      <c r="V35" s="98">
        <f>+SUM(V12:V34)</f>
        <v>3382372628</v>
      </c>
      <c r="W35" s="98">
        <f>+SUM(W12:W34)</f>
        <v>1231887564</v>
      </c>
      <c r="X35" s="135">
        <f t="shared" si="1"/>
        <v>0.3642081164571203</v>
      </c>
      <c r="Y35" s="142"/>
      <c r="Z35" s="130"/>
      <c r="AA35" s="130"/>
      <c r="AB35" s="16"/>
    </row>
    <row r="36" spans="1:28" s="116" customFormat="1" ht="18.75" customHeight="1" hidden="1" thickBot="1">
      <c r="A36" s="113"/>
      <c r="B36" s="114"/>
      <c r="C36" s="114"/>
      <c r="D36" s="114"/>
      <c r="E36" s="114"/>
      <c r="F36" s="114"/>
      <c r="G36" s="114"/>
      <c r="H36" s="114"/>
      <c r="I36" s="114"/>
      <c r="J36" s="114"/>
      <c r="K36" s="114"/>
      <c r="L36" s="114"/>
      <c r="M36" s="114"/>
      <c r="N36" s="114"/>
      <c r="O36" s="114"/>
      <c r="P36" s="114"/>
      <c r="Q36" s="114"/>
      <c r="R36" s="114"/>
      <c r="S36" s="126">
        <v>1</v>
      </c>
      <c r="T36" s="114"/>
      <c r="U36" s="114"/>
      <c r="V36" s="115"/>
      <c r="W36" s="115"/>
      <c r="X36" s="117">
        <v>1</v>
      </c>
      <c r="Y36" s="137"/>
      <c r="Z36" s="115"/>
      <c r="AA36" s="115"/>
      <c r="AB36" s="13"/>
    </row>
    <row r="37" spans="1:28" s="116" customFormat="1" ht="27.75" customHeight="1" hidden="1">
      <c r="A37" s="113"/>
      <c r="B37" s="114"/>
      <c r="C37" s="114"/>
      <c r="D37" s="114"/>
      <c r="E37" s="114"/>
      <c r="F37" s="114"/>
      <c r="G37" s="114"/>
      <c r="H37" s="114"/>
      <c r="I37" s="114"/>
      <c r="J37" s="114"/>
      <c r="K37" s="114"/>
      <c r="L37" s="114"/>
      <c r="M37" s="114"/>
      <c r="N37" s="114"/>
      <c r="O37" s="114"/>
      <c r="P37" s="114"/>
      <c r="Q37" s="114"/>
      <c r="R37" s="114"/>
      <c r="S37" s="117">
        <v>0</v>
      </c>
      <c r="T37" s="114"/>
      <c r="U37" s="114"/>
      <c r="V37" s="115"/>
      <c r="W37" s="115"/>
      <c r="X37" s="117">
        <v>0</v>
      </c>
      <c r="Y37" s="137"/>
      <c r="Z37" s="115"/>
      <c r="AA37" s="115"/>
      <c r="AB37" s="13"/>
    </row>
    <row r="38" spans="1:28" ht="12.75">
      <c r="A38" s="10"/>
      <c r="B38" s="8"/>
      <c r="C38" s="11"/>
      <c r="D38" s="8"/>
      <c r="E38" s="11"/>
      <c r="F38" s="8"/>
      <c r="G38" s="11"/>
      <c r="H38" s="8"/>
      <c r="I38" s="11"/>
      <c r="J38" s="11"/>
      <c r="K38" s="8"/>
      <c r="L38" s="65"/>
      <c r="M38" s="8"/>
      <c r="N38" s="5"/>
      <c r="O38" s="5"/>
      <c r="P38" s="5"/>
      <c r="Q38" s="5"/>
      <c r="R38" s="5"/>
      <c r="S38" s="5"/>
      <c r="T38" s="5"/>
      <c r="U38" s="5"/>
      <c r="V38" s="18"/>
      <c r="W38" s="18"/>
      <c r="X38" s="18"/>
      <c r="Y38" s="143"/>
      <c r="Z38" s="18"/>
      <c r="AA38" s="18"/>
      <c r="AB38" s="13"/>
    </row>
    <row r="39" spans="1:28" ht="42.75" customHeight="1">
      <c r="A39" s="10"/>
      <c r="B39" s="8"/>
      <c r="C39" s="12"/>
      <c r="D39" s="8"/>
      <c r="E39" s="11"/>
      <c r="F39" s="8"/>
      <c r="G39" s="5"/>
      <c r="H39" s="5"/>
      <c r="I39" s="5"/>
      <c r="J39" s="199" t="s">
        <v>13</v>
      </c>
      <c r="K39" s="199"/>
      <c r="L39" s="199"/>
      <c r="M39" s="12"/>
      <c r="N39" s="12"/>
      <c r="O39" s="199" t="s">
        <v>12</v>
      </c>
      <c r="P39" s="199"/>
      <c r="Q39" s="199"/>
      <c r="R39" s="99"/>
      <c r="S39" s="99"/>
      <c r="T39" s="196"/>
      <c r="U39" s="197"/>
      <c r="V39" s="197"/>
      <c r="W39" s="197"/>
      <c r="X39" s="197"/>
      <c r="Y39" s="197"/>
      <c r="Z39" s="197"/>
      <c r="AA39" s="197"/>
      <c r="AB39" s="198"/>
    </row>
    <row r="40" spans="1:28" ht="14.25">
      <c r="A40" s="10"/>
      <c r="B40" s="8"/>
      <c r="C40" s="12"/>
      <c r="D40" s="8"/>
      <c r="E40" s="11"/>
      <c r="F40" s="8"/>
      <c r="G40" s="5"/>
      <c r="H40" s="5"/>
      <c r="I40" s="5"/>
      <c r="J40" s="11"/>
      <c r="K40" s="8"/>
      <c r="L40" s="65"/>
      <c r="M40" s="8"/>
      <c r="N40" s="8"/>
      <c r="O40" s="12"/>
      <c r="P40" s="11"/>
      <c r="Q40" s="5"/>
      <c r="R40" s="5"/>
      <c r="S40" s="5"/>
      <c r="T40" s="5"/>
      <c r="U40" s="5"/>
      <c r="V40" s="19"/>
      <c r="W40" s="19"/>
      <c r="X40" s="19"/>
      <c r="Y40" s="143"/>
      <c r="Z40" s="19"/>
      <c r="AA40" s="19"/>
      <c r="AB40" s="13"/>
    </row>
    <row r="41" spans="1:28" ht="14.25">
      <c r="A41" s="10"/>
      <c r="B41" s="8"/>
      <c r="C41" s="12"/>
      <c r="D41" s="8"/>
      <c r="E41" s="11"/>
      <c r="F41" s="8"/>
      <c r="G41" s="5"/>
      <c r="H41" s="5"/>
      <c r="I41" s="5"/>
      <c r="J41" s="11"/>
      <c r="K41" s="8"/>
      <c r="L41" s="65"/>
      <c r="M41" s="8"/>
      <c r="N41" s="8"/>
      <c r="O41" s="12"/>
      <c r="P41" s="11"/>
      <c r="Q41" s="11"/>
      <c r="R41" s="11"/>
      <c r="S41" s="11"/>
      <c r="T41" s="11"/>
      <c r="U41" s="11"/>
      <c r="V41" s="19"/>
      <c r="W41" s="19"/>
      <c r="X41" s="19"/>
      <c r="Y41" s="143"/>
      <c r="Z41" s="19"/>
      <c r="AA41" s="19"/>
      <c r="AB41" s="14"/>
    </row>
    <row r="42" spans="1:28" ht="12.75">
      <c r="A42" s="10"/>
      <c r="B42" s="8"/>
      <c r="C42" s="11"/>
      <c r="D42" s="8"/>
      <c r="E42" s="11"/>
      <c r="F42" s="8"/>
      <c r="G42" s="5"/>
      <c r="H42" s="5"/>
      <c r="I42" s="5"/>
      <c r="J42" s="11"/>
      <c r="K42" s="8"/>
      <c r="L42" s="65"/>
      <c r="M42" s="8"/>
      <c r="N42" s="8"/>
      <c r="O42" s="11"/>
      <c r="P42" s="11"/>
      <c r="Q42" s="11"/>
      <c r="R42" s="11"/>
      <c r="S42" s="11"/>
      <c r="T42" s="11"/>
      <c r="U42" s="11"/>
      <c r="V42" s="18"/>
      <c r="W42" s="18"/>
      <c r="X42" s="18"/>
      <c r="Y42" s="143"/>
      <c r="Z42" s="18"/>
      <c r="AA42" s="18"/>
      <c r="AB42" s="14"/>
    </row>
    <row r="43" spans="1:28" ht="14.25" customHeight="1" thickBot="1">
      <c r="A43" s="10"/>
      <c r="B43" s="8"/>
      <c r="C43" s="12"/>
      <c r="D43" s="8"/>
      <c r="E43" s="11"/>
      <c r="F43" s="8"/>
      <c r="G43" s="5"/>
      <c r="H43" s="5"/>
      <c r="I43" s="5"/>
      <c r="J43" s="28"/>
      <c r="K43" s="28"/>
      <c r="L43" s="66"/>
      <c r="M43" s="8"/>
      <c r="N43" s="8"/>
      <c r="O43" s="28"/>
      <c r="P43" s="28"/>
      <c r="Q43" s="11"/>
      <c r="R43" s="11"/>
      <c r="S43" s="11"/>
      <c r="T43" s="11"/>
      <c r="U43" s="11"/>
      <c r="V43" s="19"/>
      <c r="W43" s="19"/>
      <c r="X43" s="19"/>
      <c r="Y43" s="143"/>
      <c r="Z43" s="19"/>
      <c r="AA43" s="19"/>
      <c r="AB43" s="14"/>
    </row>
    <row r="44" spans="1:28" ht="25.5" customHeight="1">
      <c r="A44" s="10"/>
      <c r="B44" s="8"/>
      <c r="C44" s="15"/>
      <c r="D44" s="8"/>
      <c r="E44" s="11"/>
      <c r="F44" s="8"/>
      <c r="G44" s="5"/>
      <c r="H44" s="5"/>
      <c r="I44" s="5"/>
      <c r="J44" s="193" t="s">
        <v>130</v>
      </c>
      <c r="K44" s="193"/>
      <c r="L44" s="193"/>
      <c r="M44" s="22"/>
      <c r="N44" s="22"/>
      <c r="O44" s="193" t="s">
        <v>145</v>
      </c>
      <c r="P44" s="193"/>
      <c r="Q44" s="193"/>
      <c r="R44" s="97"/>
      <c r="S44" s="97"/>
      <c r="T44" s="11"/>
      <c r="U44" s="11"/>
      <c r="V44" s="19"/>
      <c r="W44" s="19"/>
      <c r="X44" s="19"/>
      <c r="Y44" s="143"/>
      <c r="Z44" s="19"/>
      <c r="AA44" s="19"/>
      <c r="AB44" s="14"/>
    </row>
    <row r="45" spans="1:28" ht="15">
      <c r="A45" s="10"/>
      <c r="B45" s="8"/>
      <c r="C45" s="15"/>
      <c r="D45" s="8"/>
      <c r="E45" s="11"/>
      <c r="F45" s="8"/>
      <c r="G45" s="5"/>
      <c r="H45" s="5"/>
      <c r="I45" s="5"/>
      <c r="J45" s="11" t="s">
        <v>13</v>
      </c>
      <c r="K45" s="8"/>
      <c r="L45" s="67"/>
      <c r="M45" s="22"/>
      <c r="N45" s="22"/>
      <c r="O45" s="11" t="s">
        <v>146</v>
      </c>
      <c r="P45" s="8"/>
      <c r="Q45" s="11"/>
      <c r="R45" s="11"/>
      <c r="S45" s="11"/>
      <c r="T45" s="11"/>
      <c r="U45" s="11"/>
      <c r="V45" s="19"/>
      <c r="W45" s="19"/>
      <c r="X45" s="19"/>
      <c r="Y45" s="143"/>
      <c r="Z45" s="19"/>
      <c r="AA45" s="19"/>
      <c r="AB45" s="14"/>
    </row>
    <row r="46" spans="1:28" ht="14.25">
      <c r="A46" s="10"/>
      <c r="B46" s="8"/>
      <c r="C46" s="11"/>
      <c r="D46" s="8"/>
      <c r="E46" s="11"/>
      <c r="F46" s="8"/>
      <c r="G46" s="11"/>
      <c r="H46" s="8"/>
      <c r="I46" s="11"/>
      <c r="J46" s="11"/>
      <c r="K46" s="8"/>
      <c r="L46" s="68"/>
      <c r="M46" s="8"/>
      <c r="N46" s="11"/>
      <c r="O46" s="11"/>
      <c r="P46" s="11"/>
      <c r="Q46" s="11"/>
      <c r="R46" s="11"/>
      <c r="S46" s="11"/>
      <c r="T46" s="11"/>
      <c r="U46" s="11"/>
      <c r="V46" s="19"/>
      <c r="W46" s="19"/>
      <c r="X46" s="19"/>
      <c r="Y46" s="143"/>
      <c r="Z46" s="19"/>
      <c r="AA46" s="19"/>
      <c r="AB46" s="14"/>
    </row>
    <row r="47" spans="1:28" ht="14.25">
      <c r="A47" s="10"/>
      <c r="B47" s="8"/>
      <c r="C47" s="11"/>
      <c r="D47" s="8"/>
      <c r="E47" s="11"/>
      <c r="F47" s="8"/>
      <c r="G47" s="11"/>
      <c r="H47" s="8"/>
      <c r="I47" s="11"/>
      <c r="J47" s="11"/>
      <c r="K47" s="8"/>
      <c r="L47" s="68"/>
      <c r="M47" s="8"/>
      <c r="N47" s="11"/>
      <c r="O47" s="11"/>
      <c r="P47" s="11"/>
      <c r="Q47" s="11"/>
      <c r="R47" s="11"/>
      <c r="S47" s="11"/>
      <c r="T47" s="11"/>
      <c r="U47" s="11"/>
      <c r="V47" s="19"/>
      <c r="W47" s="19"/>
      <c r="X47" s="19"/>
      <c r="Y47" s="143"/>
      <c r="Z47" s="19"/>
      <c r="AA47" s="19"/>
      <c r="AB47" s="14"/>
    </row>
    <row r="48" spans="1:28" ht="31.5" customHeight="1" thickBot="1">
      <c r="A48" s="186" t="s">
        <v>15</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8"/>
    </row>
  </sheetData>
  <sheetProtection/>
  <autoFilter ref="A10:AB35"/>
  <mergeCells count="56">
    <mergeCell ref="J44:L44"/>
    <mergeCell ref="O44:Q44"/>
    <mergeCell ref="A48:AB48"/>
    <mergeCell ref="AC30:AF30"/>
    <mergeCell ref="AC33:AF33"/>
    <mergeCell ref="J39:L39"/>
    <mergeCell ref="O39:Q39"/>
    <mergeCell ref="T39:AB39"/>
    <mergeCell ref="I9:K9"/>
    <mergeCell ref="AC25:AG25"/>
    <mergeCell ref="AC26:AG26"/>
    <mergeCell ref="AC28:AG28"/>
    <mergeCell ref="AC29:AF29"/>
    <mergeCell ref="I10:I11"/>
    <mergeCell ref="J10:J11"/>
    <mergeCell ref="K10:K11"/>
    <mergeCell ref="L10:L11"/>
    <mergeCell ref="M10:M11"/>
    <mergeCell ref="A1:B4"/>
    <mergeCell ref="L6:AB6"/>
    <mergeCell ref="C1:AA1"/>
    <mergeCell ref="C3:AA3"/>
    <mergeCell ref="C4:AA4"/>
    <mergeCell ref="A5:G5"/>
    <mergeCell ref="H5:M5"/>
    <mergeCell ref="N5:AB5"/>
    <mergeCell ref="A6:J6"/>
    <mergeCell ref="R8:S8"/>
    <mergeCell ref="T8:X8"/>
    <mergeCell ref="Y8:Z8"/>
    <mergeCell ref="A7:G7"/>
    <mergeCell ref="A8:K8"/>
    <mergeCell ref="L8:N8"/>
    <mergeCell ref="O8:Q8"/>
    <mergeCell ref="A9:A11"/>
    <mergeCell ref="B9:B11"/>
    <mergeCell ref="C9:C11"/>
    <mergeCell ref="G9:G11"/>
    <mergeCell ref="H9:H11"/>
    <mergeCell ref="D10:D11"/>
    <mergeCell ref="E10:E11"/>
    <mergeCell ref="F10:F11"/>
    <mergeCell ref="D9:F9"/>
    <mergeCell ref="N10:N11"/>
    <mergeCell ref="O10:O11"/>
    <mergeCell ref="P10:P11"/>
    <mergeCell ref="Q10:Q11"/>
    <mergeCell ref="R10:R11"/>
    <mergeCell ref="AA10:AA11"/>
    <mergeCell ref="AB10:AB11"/>
    <mergeCell ref="T10:T11"/>
    <mergeCell ref="U10:U11"/>
    <mergeCell ref="V10:V11"/>
    <mergeCell ref="W10:W11"/>
    <mergeCell ref="Y10:Y11"/>
    <mergeCell ref="Z10:Z11"/>
  </mergeCells>
  <conditionalFormatting sqref="X12:X37">
    <cfRule type="colorScale" priority="1" dxfId="0">
      <colorScale>
        <cfvo type="percent" val="50"/>
        <cfvo type="percent" val="75"/>
        <cfvo type="percent" val="100"/>
        <color rgb="FFFF0000"/>
        <color rgb="FFFFFF00"/>
        <color rgb="FF92D050"/>
      </colorScale>
    </cfRule>
    <cfRule type="colorScale" priority="9" dxfId="0">
      <colorScale>
        <cfvo type="percent" val="25"/>
        <cfvo type="percent" val="50"/>
        <cfvo type="percent" val="100"/>
        <color rgb="FFFF0000"/>
        <color rgb="FFFFFF00"/>
        <color rgb="FF92D050"/>
      </colorScale>
    </cfRule>
  </conditionalFormatting>
  <printOptions horizontalCentered="1"/>
  <pageMargins left="0.5118110236220472" right="0.18" top="0.5511811023622047" bottom="0.5511811023622047" header="0.2755905511811024" footer="0.4724409448818898"/>
  <pageSetup fitToHeight="2" fitToWidth="1" horizontalDpi="600" verticalDpi="600" orientation="landscape" paperSize="5" scale="25" r:id="rId2"/>
  <rowBreaks count="1" manualBreakCount="1">
    <brk id="28" max="27" man="1"/>
  </rowBreaks>
  <drawing r:id="rId1"/>
</worksheet>
</file>

<file path=xl/worksheets/sheet3.xml><?xml version="1.0" encoding="utf-8"?>
<worksheet xmlns="http://schemas.openxmlformats.org/spreadsheetml/2006/main" xmlns:r="http://schemas.openxmlformats.org/officeDocument/2006/relationships">
  <dimension ref="A1:L64"/>
  <sheetViews>
    <sheetView zoomScale="57" zoomScaleNormal="57" zoomScalePageLayoutView="0" workbookViewId="0" topLeftCell="A1">
      <selection activeCell="F10" sqref="F10"/>
    </sheetView>
  </sheetViews>
  <sheetFormatPr defaultColWidth="11.421875" defaultRowHeight="12.75"/>
  <cols>
    <col min="1" max="1" width="33.28125" style="0" customWidth="1"/>
    <col min="2" max="2" width="33.7109375" style="0" customWidth="1"/>
    <col min="3" max="3" width="28.140625" style="0" customWidth="1"/>
    <col min="4" max="4" width="32.7109375" style="0" customWidth="1"/>
    <col min="5" max="5" width="30.57421875" style="0" customWidth="1"/>
    <col min="6" max="6" width="33.8515625" style="0" customWidth="1"/>
    <col min="7" max="7" width="30.8515625" style="0" customWidth="1"/>
    <col min="8" max="8" width="25.7109375" style="0" customWidth="1"/>
    <col min="9" max="9" width="32.8515625" style="0" customWidth="1"/>
    <col min="10" max="10" width="35.00390625" style="0" customWidth="1"/>
    <col min="11" max="11" width="24.8515625" style="0" customWidth="1"/>
    <col min="12" max="12" width="32.7109375" style="0" customWidth="1"/>
  </cols>
  <sheetData>
    <row r="1" spans="1:12" ht="67.5" customHeight="1" thickBot="1">
      <c r="A1" s="271" t="s">
        <v>7</v>
      </c>
      <c r="B1" s="271" t="s">
        <v>8</v>
      </c>
      <c r="C1" s="271" t="s">
        <v>36</v>
      </c>
      <c r="D1" s="271" t="s">
        <v>35</v>
      </c>
      <c r="E1" s="271" t="s">
        <v>34</v>
      </c>
      <c r="F1" s="269" t="s">
        <v>158</v>
      </c>
      <c r="G1" s="166" t="s">
        <v>186</v>
      </c>
      <c r="H1" s="266" t="s">
        <v>9</v>
      </c>
      <c r="I1" s="266" t="s">
        <v>1</v>
      </c>
      <c r="J1" s="266" t="s">
        <v>159</v>
      </c>
      <c r="K1" s="269" t="s">
        <v>160</v>
      </c>
      <c r="L1" s="166" t="s">
        <v>186</v>
      </c>
    </row>
    <row r="2" spans="1:12" ht="51" customHeight="1" thickBot="1">
      <c r="A2" s="272"/>
      <c r="B2" s="272"/>
      <c r="C2" s="272"/>
      <c r="D2" s="272"/>
      <c r="E2" s="272"/>
      <c r="F2" s="270"/>
      <c r="G2" s="167" t="s">
        <v>164</v>
      </c>
      <c r="H2" s="267"/>
      <c r="I2" s="267"/>
      <c r="J2" s="268"/>
      <c r="K2" s="270"/>
      <c r="L2" s="168" t="s">
        <v>165</v>
      </c>
    </row>
    <row r="3" spans="1:12" ht="36">
      <c r="A3" s="169" t="s">
        <v>90</v>
      </c>
      <c r="B3" s="169" t="s">
        <v>43</v>
      </c>
      <c r="C3" s="169" t="s">
        <v>131</v>
      </c>
      <c r="D3" s="169">
        <v>3</v>
      </c>
      <c r="E3" s="169">
        <v>1</v>
      </c>
      <c r="F3" s="169">
        <v>1</v>
      </c>
      <c r="G3" s="170">
        <f>F3/E3</f>
        <v>1</v>
      </c>
      <c r="H3" s="169" t="s">
        <v>119</v>
      </c>
      <c r="I3" s="169" t="s">
        <v>107</v>
      </c>
      <c r="J3" s="171">
        <v>9000000</v>
      </c>
      <c r="K3" s="172">
        <v>9000000</v>
      </c>
      <c r="L3" s="173">
        <f>K3/J3</f>
        <v>1</v>
      </c>
    </row>
    <row r="4" spans="1:12" ht="24">
      <c r="A4" s="174" t="s">
        <v>90</v>
      </c>
      <c r="B4" s="174" t="s">
        <v>43</v>
      </c>
      <c r="C4" s="174" t="s">
        <v>132</v>
      </c>
      <c r="D4" s="174">
        <v>3</v>
      </c>
      <c r="E4" s="174">
        <v>1</v>
      </c>
      <c r="F4" s="174">
        <v>1</v>
      </c>
      <c r="G4" s="175">
        <f aca="true" t="shared" si="0" ref="G4:G25">F4/E4</f>
        <v>1</v>
      </c>
      <c r="H4" s="174" t="s">
        <v>119</v>
      </c>
      <c r="I4" s="174" t="s">
        <v>107</v>
      </c>
      <c r="J4" s="171">
        <v>15000000</v>
      </c>
      <c r="K4" s="176">
        <v>15000000</v>
      </c>
      <c r="L4" s="177">
        <f aca="true" t="shared" si="1" ref="L4:L22">K4/J4</f>
        <v>1</v>
      </c>
    </row>
    <row r="5" spans="1:12" ht="24">
      <c r="A5" s="174" t="s">
        <v>90</v>
      </c>
      <c r="B5" s="174" t="s">
        <v>43</v>
      </c>
      <c r="C5" s="174" t="s">
        <v>133</v>
      </c>
      <c r="D5" s="174">
        <v>3</v>
      </c>
      <c r="E5" s="174">
        <v>1</v>
      </c>
      <c r="F5" s="174">
        <v>0</v>
      </c>
      <c r="G5" s="178">
        <f t="shared" si="0"/>
        <v>0</v>
      </c>
      <c r="H5" s="174" t="s">
        <v>119</v>
      </c>
      <c r="I5" s="174" t="s">
        <v>107</v>
      </c>
      <c r="J5" s="171">
        <v>16000000</v>
      </c>
      <c r="K5" s="176">
        <v>0</v>
      </c>
      <c r="L5" s="177">
        <f t="shared" si="1"/>
        <v>0</v>
      </c>
    </row>
    <row r="6" spans="1:12" ht="36">
      <c r="A6" s="174" t="s">
        <v>91</v>
      </c>
      <c r="B6" s="174" t="s">
        <v>97</v>
      </c>
      <c r="C6" s="174" t="s">
        <v>106</v>
      </c>
      <c r="D6" s="174">
        <v>0</v>
      </c>
      <c r="E6" s="174">
        <v>2</v>
      </c>
      <c r="F6" s="174">
        <v>3</v>
      </c>
      <c r="G6" s="175">
        <v>1</v>
      </c>
      <c r="H6" s="174" t="s">
        <v>122</v>
      </c>
      <c r="I6" s="174" t="s">
        <v>117</v>
      </c>
      <c r="J6" s="171">
        <v>19200000</v>
      </c>
      <c r="K6" s="176">
        <v>19200000</v>
      </c>
      <c r="L6" s="177">
        <f t="shared" si="1"/>
        <v>1</v>
      </c>
    </row>
    <row r="7" spans="1:12" ht="36">
      <c r="A7" s="174" t="s">
        <v>91</v>
      </c>
      <c r="B7" s="174" t="s">
        <v>97</v>
      </c>
      <c r="C7" s="174" t="s">
        <v>111</v>
      </c>
      <c r="D7" s="174">
        <v>5</v>
      </c>
      <c r="E7" s="174">
        <v>3</v>
      </c>
      <c r="F7" s="174">
        <v>1</v>
      </c>
      <c r="G7" s="178">
        <f t="shared" si="0"/>
        <v>0.3333333333333333</v>
      </c>
      <c r="H7" s="174" t="s">
        <v>122</v>
      </c>
      <c r="I7" s="174" t="s">
        <v>117</v>
      </c>
      <c r="J7" s="171">
        <v>60000000</v>
      </c>
      <c r="K7" s="176">
        <v>0</v>
      </c>
      <c r="L7" s="177">
        <f t="shared" si="1"/>
        <v>0</v>
      </c>
    </row>
    <row r="8" spans="1:12" ht="36">
      <c r="A8" s="174" t="s">
        <v>91</v>
      </c>
      <c r="B8" s="174" t="s">
        <v>97</v>
      </c>
      <c r="C8" s="174" t="s">
        <v>98</v>
      </c>
      <c r="D8" s="174">
        <v>0</v>
      </c>
      <c r="E8" s="174">
        <v>10</v>
      </c>
      <c r="F8" s="174">
        <f>24+1</f>
        <v>25</v>
      </c>
      <c r="G8" s="175">
        <v>1</v>
      </c>
      <c r="H8" s="174" t="s">
        <v>122</v>
      </c>
      <c r="I8" s="174" t="s">
        <v>117</v>
      </c>
      <c r="J8" s="171">
        <v>40000000</v>
      </c>
      <c r="K8" s="176">
        <v>6000000</v>
      </c>
      <c r="L8" s="177">
        <f t="shared" si="1"/>
        <v>0.15</v>
      </c>
    </row>
    <row r="9" spans="1:12" ht="60">
      <c r="A9" s="174" t="s">
        <v>92</v>
      </c>
      <c r="B9" s="174" t="s">
        <v>102</v>
      </c>
      <c r="C9" s="174" t="s">
        <v>105</v>
      </c>
      <c r="D9" s="174">
        <v>1</v>
      </c>
      <c r="E9" s="174">
        <v>1</v>
      </c>
      <c r="F9" s="174">
        <v>1</v>
      </c>
      <c r="G9" s="175">
        <f t="shared" si="0"/>
        <v>1</v>
      </c>
      <c r="H9" s="174" t="s">
        <v>121</v>
      </c>
      <c r="I9" s="174" t="s">
        <v>120</v>
      </c>
      <c r="J9" s="171">
        <v>75594160</v>
      </c>
      <c r="K9" s="176">
        <v>20000000</v>
      </c>
      <c r="L9" s="177">
        <f t="shared" si="1"/>
        <v>0.264570702287055</v>
      </c>
    </row>
    <row r="10" spans="1:12" ht="60">
      <c r="A10" s="174" t="s">
        <v>92</v>
      </c>
      <c r="B10" s="174" t="s">
        <v>102</v>
      </c>
      <c r="C10" s="174" t="s">
        <v>103</v>
      </c>
      <c r="D10" s="174">
        <v>33</v>
      </c>
      <c r="E10" s="174">
        <v>24</v>
      </c>
      <c r="F10" s="174">
        <f>11+3</f>
        <v>14</v>
      </c>
      <c r="G10" s="179">
        <f t="shared" si="0"/>
        <v>0.5833333333333334</v>
      </c>
      <c r="H10" s="174" t="s">
        <v>121</v>
      </c>
      <c r="I10" s="174" t="s">
        <v>120</v>
      </c>
      <c r="J10" s="171">
        <v>696606421</v>
      </c>
      <c r="K10" s="176">
        <v>245387564</v>
      </c>
      <c r="L10" s="177">
        <f t="shared" si="1"/>
        <v>0.3522614156322857</v>
      </c>
    </row>
    <row r="11" spans="1:12" ht="60">
      <c r="A11" s="174" t="s">
        <v>92</v>
      </c>
      <c r="B11" s="174" t="s">
        <v>102</v>
      </c>
      <c r="C11" s="174" t="s">
        <v>104</v>
      </c>
      <c r="D11" s="174">
        <v>0</v>
      </c>
      <c r="E11" s="174">
        <v>2</v>
      </c>
      <c r="F11" s="174">
        <v>0</v>
      </c>
      <c r="G11" s="178">
        <f t="shared" si="0"/>
        <v>0</v>
      </c>
      <c r="H11" s="174" t="s">
        <v>121</v>
      </c>
      <c r="I11" s="174" t="s">
        <v>120</v>
      </c>
      <c r="J11" s="171">
        <v>10000000</v>
      </c>
      <c r="K11" s="176">
        <v>0</v>
      </c>
      <c r="L11" s="177">
        <f t="shared" si="1"/>
        <v>0</v>
      </c>
    </row>
    <row r="12" spans="1:12" ht="48">
      <c r="A12" s="174" t="s">
        <v>93</v>
      </c>
      <c r="B12" s="174" t="s">
        <v>63</v>
      </c>
      <c r="C12" s="174" t="s">
        <v>135</v>
      </c>
      <c r="D12" s="174">
        <v>0</v>
      </c>
      <c r="E12" s="174">
        <v>1</v>
      </c>
      <c r="F12" s="174">
        <v>1</v>
      </c>
      <c r="G12" s="175">
        <f t="shared" si="0"/>
        <v>1</v>
      </c>
      <c r="H12" s="174" t="s">
        <v>123</v>
      </c>
      <c r="I12" s="174" t="s">
        <v>118</v>
      </c>
      <c r="J12" s="171">
        <v>0</v>
      </c>
      <c r="K12" s="176">
        <v>0</v>
      </c>
      <c r="L12" s="177">
        <v>0</v>
      </c>
    </row>
    <row r="13" spans="1:12" ht="48">
      <c r="A13" s="174" t="s">
        <v>93</v>
      </c>
      <c r="B13" s="174" t="s">
        <v>63</v>
      </c>
      <c r="C13" s="174" t="s">
        <v>113</v>
      </c>
      <c r="D13" s="174">
        <v>0</v>
      </c>
      <c r="E13" s="174">
        <v>1</v>
      </c>
      <c r="F13" s="174">
        <v>1</v>
      </c>
      <c r="G13" s="175">
        <f t="shared" si="0"/>
        <v>1</v>
      </c>
      <c r="H13" s="174" t="s">
        <v>123</v>
      </c>
      <c r="I13" s="174" t="s">
        <v>118</v>
      </c>
      <c r="J13" s="171">
        <v>0</v>
      </c>
      <c r="K13" s="176">
        <v>0</v>
      </c>
      <c r="L13" s="177">
        <v>0</v>
      </c>
    </row>
    <row r="14" spans="1:12" ht="48">
      <c r="A14" s="174" t="s">
        <v>93</v>
      </c>
      <c r="B14" s="174" t="s">
        <v>63</v>
      </c>
      <c r="C14" s="174" t="s">
        <v>112</v>
      </c>
      <c r="D14" s="174">
        <v>0</v>
      </c>
      <c r="E14" s="174">
        <v>1</v>
      </c>
      <c r="F14" s="174"/>
      <c r="G14" s="178">
        <f t="shared" si="0"/>
        <v>0</v>
      </c>
      <c r="H14" s="174" t="s">
        <v>123</v>
      </c>
      <c r="I14" s="174" t="s">
        <v>118</v>
      </c>
      <c r="J14" s="171">
        <v>5000000</v>
      </c>
      <c r="K14" s="176"/>
      <c r="L14" s="177">
        <f t="shared" si="1"/>
        <v>0</v>
      </c>
    </row>
    <row r="15" spans="1:12" ht="48">
      <c r="A15" s="174" t="s">
        <v>93</v>
      </c>
      <c r="B15" s="174" t="s">
        <v>63</v>
      </c>
      <c r="C15" s="174" t="s">
        <v>136</v>
      </c>
      <c r="D15" s="174">
        <v>0</v>
      </c>
      <c r="E15" s="174">
        <v>1</v>
      </c>
      <c r="F15" s="174"/>
      <c r="G15" s="178">
        <f t="shared" si="0"/>
        <v>0</v>
      </c>
      <c r="H15" s="174" t="s">
        <v>123</v>
      </c>
      <c r="I15" s="174" t="s">
        <v>118</v>
      </c>
      <c r="J15" s="171">
        <v>5000000</v>
      </c>
      <c r="K15" s="176"/>
      <c r="L15" s="177">
        <f t="shared" si="1"/>
        <v>0</v>
      </c>
    </row>
    <row r="16" spans="1:12" ht="36">
      <c r="A16" s="174" t="s">
        <v>94</v>
      </c>
      <c r="B16" s="174" t="s">
        <v>70</v>
      </c>
      <c r="C16" s="174" t="s">
        <v>108</v>
      </c>
      <c r="D16" s="174">
        <v>0</v>
      </c>
      <c r="E16" s="174">
        <v>105</v>
      </c>
      <c r="F16" s="174">
        <f>90+30</f>
        <v>120</v>
      </c>
      <c r="G16" s="175">
        <v>1</v>
      </c>
      <c r="H16" s="174" t="s">
        <v>124</v>
      </c>
      <c r="I16" s="174" t="s">
        <v>107</v>
      </c>
      <c r="J16" s="171">
        <v>788300000</v>
      </c>
      <c r="K16" s="176">
        <f>600000000+188300000</f>
        <v>788300000</v>
      </c>
      <c r="L16" s="177">
        <f t="shared" si="1"/>
        <v>1</v>
      </c>
    </row>
    <row r="17" spans="1:12" ht="36">
      <c r="A17" s="174" t="s">
        <v>94</v>
      </c>
      <c r="B17" s="174" t="s">
        <v>70</v>
      </c>
      <c r="C17" s="174" t="s">
        <v>137</v>
      </c>
      <c r="D17" s="174">
        <v>0</v>
      </c>
      <c r="E17" s="174">
        <v>1</v>
      </c>
      <c r="F17" s="174"/>
      <c r="G17" s="178">
        <f t="shared" si="0"/>
        <v>0</v>
      </c>
      <c r="H17" s="174" t="s">
        <v>124</v>
      </c>
      <c r="I17" s="174" t="s">
        <v>107</v>
      </c>
      <c r="J17" s="171"/>
      <c r="K17" s="176">
        <v>0</v>
      </c>
      <c r="L17" s="177">
        <v>0</v>
      </c>
    </row>
    <row r="18" spans="1:12" ht="24">
      <c r="A18" s="174" t="s">
        <v>94</v>
      </c>
      <c r="B18" s="174" t="s">
        <v>70</v>
      </c>
      <c r="C18" s="174" t="s">
        <v>144</v>
      </c>
      <c r="D18" s="174">
        <v>0</v>
      </c>
      <c r="E18" s="174">
        <v>2</v>
      </c>
      <c r="F18" s="174">
        <v>2</v>
      </c>
      <c r="G18" s="175">
        <f t="shared" si="0"/>
        <v>1</v>
      </c>
      <c r="H18" s="174" t="s">
        <v>124</v>
      </c>
      <c r="I18" s="174" t="s">
        <v>143</v>
      </c>
      <c r="J18" s="171">
        <v>23500000</v>
      </c>
      <c r="K18" s="176">
        <v>23500000</v>
      </c>
      <c r="L18" s="177">
        <f t="shared" si="1"/>
        <v>1</v>
      </c>
    </row>
    <row r="19" spans="1:12" ht="24">
      <c r="A19" s="174" t="s">
        <v>94</v>
      </c>
      <c r="B19" s="174" t="s">
        <v>70</v>
      </c>
      <c r="C19" s="174" t="s">
        <v>116</v>
      </c>
      <c r="D19" s="174">
        <v>0</v>
      </c>
      <c r="E19" s="176">
        <f>+J19</f>
        <v>431701613</v>
      </c>
      <c r="F19" s="176">
        <v>0</v>
      </c>
      <c r="G19" s="178">
        <f t="shared" si="0"/>
        <v>0</v>
      </c>
      <c r="H19" s="174" t="s">
        <v>125</v>
      </c>
      <c r="I19" s="174" t="s">
        <v>117</v>
      </c>
      <c r="J19" s="171">
        <f>315301613+38800000+77600000</f>
        <v>431701613</v>
      </c>
      <c r="K19" s="176"/>
      <c r="L19" s="177">
        <f t="shared" si="1"/>
        <v>0</v>
      </c>
    </row>
    <row r="20" spans="1:12" ht="48">
      <c r="A20" s="174" t="s">
        <v>95</v>
      </c>
      <c r="B20" s="174" t="s">
        <v>114</v>
      </c>
      <c r="C20" s="174" t="s">
        <v>109</v>
      </c>
      <c r="D20" s="174">
        <v>0</v>
      </c>
      <c r="E20" s="174">
        <v>1</v>
      </c>
      <c r="F20" s="174">
        <v>1</v>
      </c>
      <c r="G20" s="175">
        <f t="shared" si="0"/>
        <v>1</v>
      </c>
      <c r="H20" s="174" t="s">
        <v>126</v>
      </c>
      <c r="I20" s="174" t="s">
        <v>107</v>
      </c>
      <c r="J20" s="171">
        <v>10000000</v>
      </c>
      <c r="K20" s="176">
        <v>0</v>
      </c>
      <c r="L20" s="177">
        <f t="shared" si="1"/>
        <v>0</v>
      </c>
    </row>
    <row r="21" spans="1:12" ht="48">
      <c r="A21" s="174" t="s">
        <v>95</v>
      </c>
      <c r="B21" s="174" t="s">
        <v>114</v>
      </c>
      <c r="C21" s="174" t="s">
        <v>110</v>
      </c>
      <c r="D21" s="174">
        <v>2</v>
      </c>
      <c r="E21" s="174">
        <v>5</v>
      </c>
      <c r="F21" s="174">
        <v>2</v>
      </c>
      <c r="G21" s="178">
        <f t="shared" si="0"/>
        <v>0.4</v>
      </c>
      <c r="H21" s="174" t="s">
        <v>126</v>
      </c>
      <c r="I21" s="174" t="s">
        <v>107</v>
      </c>
      <c r="J21" s="171">
        <v>43656286</v>
      </c>
      <c r="K21" s="176">
        <v>13000000</v>
      </c>
      <c r="L21" s="177">
        <f t="shared" si="1"/>
        <v>0.29778071364110087</v>
      </c>
    </row>
    <row r="22" spans="1:12" ht="48">
      <c r="A22" s="174" t="s">
        <v>95</v>
      </c>
      <c r="B22" s="174" t="s">
        <v>114</v>
      </c>
      <c r="C22" s="174" t="s">
        <v>115</v>
      </c>
      <c r="D22" s="174">
        <v>10000</v>
      </c>
      <c r="E22" s="174">
        <v>19930</v>
      </c>
      <c r="F22" s="174">
        <v>6015</v>
      </c>
      <c r="G22" s="178">
        <f t="shared" si="0"/>
        <v>0.30180632212744607</v>
      </c>
      <c r="H22" s="174" t="s">
        <v>126</v>
      </c>
      <c r="I22" s="174" t="s">
        <v>107</v>
      </c>
      <c r="J22" s="171">
        <f>77989040+38800000</f>
        <v>116789040</v>
      </c>
      <c r="K22" s="176">
        <v>43800000</v>
      </c>
      <c r="L22" s="177">
        <f t="shared" si="1"/>
        <v>0.37503519165839533</v>
      </c>
    </row>
    <row r="23" spans="1:12" ht="24">
      <c r="A23" s="174" t="s">
        <v>96</v>
      </c>
      <c r="B23" s="174" t="s">
        <v>99</v>
      </c>
      <c r="C23" s="174" t="s">
        <v>100</v>
      </c>
      <c r="D23" s="174">
        <v>0</v>
      </c>
      <c r="E23" s="174">
        <v>2</v>
      </c>
      <c r="F23" s="174">
        <v>2</v>
      </c>
      <c r="G23" s="175">
        <f t="shared" si="0"/>
        <v>1</v>
      </c>
      <c r="H23" s="174" t="s">
        <v>127</v>
      </c>
      <c r="I23" s="174" t="s">
        <v>128</v>
      </c>
      <c r="J23" s="171">
        <v>39600000</v>
      </c>
      <c r="K23" s="176">
        <v>39600000</v>
      </c>
      <c r="L23" s="177">
        <f>K23/J23</f>
        <v>1</v>
      </c>
    </row>
    <row r="24" spans="1:12" ht="24">
      <c r="A24" s="174" t="s">
        <v>96</v>
      </c>
      <c r="B24" s="174" t="s">
        <v>99</v>
      </c>
      <c r="C24" s="174" t="s">
        <v>101</v>
      </c>
      <c r="D24" s="174">
        <v>0</v>
      </c>
      <c r="E24" s="174">
        <v>1</v>
      </c>
      <c r="F24" s="174"/>
      <c r="G24" s="178">
        <f t="shared" si="0"/>
        <v>0</v>
      </c>
      <c r="H24" s="174" t="s">
        <v>127</v>
      </c>
      <c r="I24" s="174" t="s">
        <v>128</v>
      </c>
      <c r="J24" s="171">
        <f>71140000+10800000</f>
        <v>81940000</v>
      </c>
      <c r="K24" s="176">
        <v>9100000</v>
      </c>
      <c r="L24" s="177">
        <f>K24/J24</f>
        <v>0.11105687088113253</v>
      </c>
    </row>
    <row r="25" spans="1:12" ht="36.75" thickBot="1">
      <c r="A25" s="180" t="s">
        <v>96</v>
      </c>
      <c r="B25" s="180" t="s">
        <v>99</v>
      </c>
      <c r="C25" s="180" t="s">
        <v>129</v>
      </c>
      <c r="D25" s="180">
        <v>12</v>
      </c>
      <c r="E25" s="180">
        <v>14</v>
      </c>
      <c r="F25" s="180"/>
      <c r="G25" s="181">
        <f t="shared" si="0"/>
        <v>0</v>
      </c>
      <c r="H25" s="180" t="s">
        <v>127</v>
      </c>
      <c r="I25" s="180" t="s">
        <v>128</v>
      </c>
      <c r="J25" s="171">
        <v>895485108</v>
      </c>
      <c r="K25" s="182">
        <v>0</v>
      </c>
      <c r="L25" s="183">
        <f>K25/J25</f>
        <v>0</v>
      </c>
    </row>
    <row r="28" ht="12.75" hidden="1"/>
    <row r="29" ht="12.75" hidden="1"/>
    <row r="30" ht="12.75" hidden="1"/>
    <row r="31" ht="12.75" hidden="1"/>
    <row r="32" ht="12.75" hidden="1"/>
    <row r="33" ht="12.75" hidden="1"/>
    <row r="34" ht="12.75" hidden="1"/>
    <row r="38" ht="13.5" thickBot="1"/>
    <row r="39" spans="1:6" ht="12.75">
      <c r="A39" s="152" t="s">
        <v>90</v>
      </c>
      <c r="B39" s="153">
        <v>1</v>
      </c>
      <c r="C39" s="170">
        <f aca="true" t="shared" si="2" ref="C39:C61">G3</f>
        <v>1</v>
      </c>
      <c r="D39" s="171">
        <v>9000000</v>
      </c>
      <c r="E39" s="172">
        <v>9000000</v>
      </c>
      <c r="F39" s="154">
        <f aca="true" t="shared" si="3" ref="F39:F47">E39/D39</f>
        <v>1</v>
      </c>
    </row>
    <row r="40" spans="1:6" ht="12.75">
      <c r="A40" s="155" t="s">
        <v>90</v>
      </c>
      <c r="B40" s="156">
        <v>1</v>
      </c>
      <c r="C40" s="175">
        <f t="shared" si="2"/>
        <v>1</v>
      </c>
      <c r="D40" s="171">
        <v>15000000</v>
      </c>
      <c r="E40" s="176">
        <v>15000000</v>
      </c>
      <c r="F40" s="157">
        <f t="shared" si="3"/>
        <v>1</v>
      </c>
    </row>
    <row r="41" spans="1:6" ht="12.75">
      <c r="A41" s="155" t="s">
        <v>90</v>
      </c>
      <c r="B41" s="156">
        <v>1</v>
      </c>
      <c r="C41" s="178">
        <f t="shared" si="2"/>
        <v>0</v>
      </c>
      <c r="D41" s="171">
        <v>16000000</v>
      </c>
      <c r="E41" s="176">
        <v>0</v>
      </c>
      <c r="F41" s="157">
        <f t="shared" si="3"/>
        <v>0</v>
      </c>
    </row>
    <row r="42" spans="1:6" ht="12.75">
      <c r="A42" s="155" t="s">
        <v>91</v>
      </c>
      <c r="B42" s="156">
        <v>1</v>
      </c>
      <c r="C42" s="175">
        <f t="shared" si="2"/>
        <v>1</v>
      </c>
      <c r="D42" s="171">
        <v>19200000</v>
      </c>
      <c r="E42" s="176">
        <v>19200000</v>
      </c>
      <c r="F42" s="157">
        <f t="shared" si="3"/>
        <v>1</v>
      </c>
    </row>
    <row r="43" spans="1:6" ht="12.75">
      <c r="A43" s="155" t="s">
        <v>91</v>
      </c>
      <c r="B43" s="156">
        <v>1</v>
      </c>
      <c r="C43" s="178">
        <f t="shared" si="2"/>
        <v>0.3333333333333333</v>
      </c>
      <c r="D43" s="171">
        <v>60000000</v>
      </c>
      <c r="E43" s="176">
        <v>0</v>
      </c>
      <c r="F43" s="157">
        <f t="shared" si="3"/>
        <v>0</v>
      </c>
    </row>
    <row r="44" spans="1:6" ht="12.75">
      <c r="A44" s="155" t="s">
        <v>91</v>
      </c>
      <c r="B44" s="156">
        <v>1</v>
      </c>
      <c r="C44" s="175">
        <f t="shared" si="2"/>
        <v>1</v>
      </c>
      <c r="D44" s="171">
        <v>40000000</v>
      </c>
      <c r="E44" s="176">
        <v>6000000</v>
      </c>
      <c r="F44" s="157">
        <f t="shared" si="3"/>
        <v>0.15</v>
      </c>
    </row>
    <row r="45" spans="1:6" ht="12.75">
      <c r="A45" s="155" t="s">
        <v>92</v>
      </c>
      <c r="B45" s="156">
        <v>1</v>
      </c>
      <c r="C45" s="175">
        <f t="shared" si="2"/>
        <v>1</v>
      </c>
      <c r="D45" s="171">
        <v>75594160</v>
      </c>
      <c r="E45" s="176">
        <v>20000000</v>
      </c>
      <c r="F45" s="157">
        <f t="shared" si="3"/>
        <v>0.264570702287055</v>
      </c>
    </row>
    <row r="46" spans="1:6" ht="12.75">
      <c r="A46" s="155" t="s">
        <v>92</v>
      </c>
      <c r="B46" s="156">
        <v>1</v>
      </c>
      <c r="C46" s="184">
        <f t="shared" si="2"/>
        <v>0.5833333333333334</v>
      </c>
      <c r="D46" s="171">
        <v>696606421</v>
      </c>
      <c r="E46" s="176">
        <v>245387564</v>
      </c>
      <c r="F46" s="157">
        <f t="shared" si="3"/>
        <v>0.3522614156322857</v>
      </c>
    </row>
    <row r="47" spans="1:6" ht="12.75">
      <c r="A47" s="155" t="s">
        <v>92</v>
      </c>
      <c r="B47" s="156">
        <v>1</v>
      </c>
      <c r="C47" s="178">
        <f t="shared" si="2"/>
        <v>0</v>
      </c>
      <c r="D47" s="171">
        <v>10000000</v>
      </c>
      <c r="E47" s="176">
        <v>0</v>
      </c>
      <c r="F47" s="157">
        <f t="shared" si="3"/>
        <v>0</v>
      </c>
    </row>
    <row r="48" spans="1:6" ht="24">
      <c r="A48" s="155" t="s">
        <v>93</v>
      </c>
      <c r="B48" s="156">
        <v>1</v>
      </c>
      <c r="C48" s="175">
        <f t="shared" si="2"/>
        <v>1</v>
      </c>
      <c r="D48" s="171">
        <v>0</v>
      </c>
      <c r="E48" s="176">
        <v>0</v>
      </c>
      <c r="F48" s="157">
        <v>0</v>
      </c>
    </row>
    <row r="49" spans="1:6" ht="24">
      <c r="A49" s="155" t="s">
        <v>93</v>
      </c>
      <c r="B49" s="156">
        <v>1</v>
      </c>
      <c r="C49" s="175">
        <f t="shared" si="2"/>
        <v>1</v>
      </c>
      <c r="D49" s="171">
        <v>0</v>
      </c>
      <c r="E49" s="176">
        <v>0</v>
      </c>
      <c r="F49" s="157">
        <v>0</v>
      </c>
    </row>
    <row r="50" spans="1:6" ht="24">
      <c r="A50" s="155" t="s">
        <v>93</v>
      </c>
      <c r="B50" s="156">
        <v>1</v>
      </c>
      <c r="C50" s="178">
        <f t="shared" si="2"/>
        <v>0</v>
      </c>
      <c r="D50" s="171">
        <v>5000000</v>
      </c>
      <c r="E50" s="176"/>
      <c r="F50" s="157">
        <v>0</v>
      </c>
    </row>
    <row r="51" spans="1:6" ht="24">
      <c r="A51" s="155" t="s">
        <v>93</v>
      </c>
      <c r="B51" s="156">
        <v>1</v>
      </c>
      <c r="C51" s="178">
        <f t="shared" si="2"/>
        <v>0</v>
      </c>
      <c r="D51" s="171">
        <v>5000000</v>
      </c>
      <c r="E51" s="176"/>
      <c r="F51" s="157">
        <f>E51/D51</f>
        <v>0</v>
      </c>
    </row>
    <row r="52" spans="1:6" ht="24">
      <c r="A52" s="155" t="s">
        <v>94</v>
      </c>
      <c r="B52" s="156">
        <v>1</v>
      </c>
      <c r="C52" s="175">
        <f t="shared" si="2"/>
        <v>1</v>
      </c>
      <c r="D52" s="171">
        <v>788300000</v>
      </c>
      <c r="E52" s="176">
        <f>600000000+188300000</f>
        <v>788300000</v>
      </c>
      <c r="F52" s="157">
        <f>E52/D52</f>
        <v>1</v>
      </c>
    </row>
    <row r="53" spans="1:6" ht="24">
      <c r="A53" s="155" t="s">
        <v>94</v>
      </c>
      <c r="B53" s="156">
        <v>1</v>
      </c>
      <c r="C53" s="178">
        <f t="shared" si="2"/>
        <v>0</v>
      </c>
      <c r="D53" s="171"/>
      <c r="E53" s="176">
        <v>0</v>
      </c>
      <c r="F53" s="157">
        <v>0</v>
      </c>
    </row>
    <row r="54" spans="1:6" ht="24">
      <c r="A54" s="155" t="s">
        <v>94</v>
      </c>
      <c r="B54" s="156">
        <v>1</v>
      </c>
      <c r="C54" s="175">
        <f t="shared" si="2"/>
        <v>1</v>
      </c>
      <c r="D54" s="171">
        <v>23500000</v>
      </c>
      <c r="E54" s="176">
        <v>23500000</v>
      </c>
      <c r="F54" s="157">
        <f aca="true" t="shared" si="4" ref="F54:F61">E54/D54</f>
        <v>1</v>
      </c>
    </row>
    <row r="55" spans="1:6" ht="24">
      <c r="A55" s="155" t="s">
        <v>94</v>
      </c>
      <c r="B55" s="156">
        <v>1</v>
      </c>
      <c r="C55" s="178">
        <f t="shared" si="2"/>
        <v>0</v>
      </c>
      <c r="D55" s="171">
        <f>315301613+38800000+77600000</f>
        <v>431701613</v>
      </c>
      <c r="E55" s="176"/>
      <c r="F55" s="157">
        <f t="shared" si="4"/>
        <v>0</v>
      </c>
    </row>
    <row r="56" spans="1:6" ht="12.75">
      <c r="A56" s="155" t="s">
        <v>95</v>
      </c>
      <c r="B56" s="156">
        <v>1</v>
      </c>
      <c r="C56" s="175">
        <f t="shared" si="2"/>
        <v>1</v>
      </c>
      <c r="D56" s="171">
        <v>10000000</v>
      </c>
      <c r="E56" s="176">
        <v>0</v>
      </c>
      <c r="F56" s="157">
        <f t="shared" si="4"/>
        <v>0</v>
      </c>
    </row>
    <row r="57" spans="1:6" ht="12.75">
      <c r="A57" s="155" t="s">
        <v>95</v>
      </c>
      <c r="B57" s="156">
        <v>1</v>
      </c>
      <c r="C57" s="178">
        <f t="shared" si="2"/>
        <v>0.4</v>
      </c>
      <c r="D57" s="171">
        <v>43656286</v>
      </c>
      <c r="E57" s="176">
        <v>13000000</v>
      </c>
      <c r="F57" s="157">
        <f t="shared" si="4"/>
        <v>0.29778071364110087</v>
      </c>
    </row>
    <row r="58" spans="1:6" ht="12.75">
      <c r="A58" s="155" t="s">
        <v>95</v>
      </c>
      <c r="B58" s="156">
        <v>1</v>
      </c>
      <c r="C58" s="178">
        <f t="shared" si="2"/>
        <v>0.30180632212744607</v>
      </c>
      <c r="D58" s="171">
        <f>77989040+38800000</f>
        <v>116789040</v>
      </c>
      <c r="E58" s="176">
        <v>43800000</v>
      </c>
      <c r="F58" s="157">
        <f t="shared" si="4"/>
        <v>0.37503519165839533</v>
      </c>
    </row>
    <row r="59" spans="1:6" ht="24">
      <c r="A59" s="155" t="s">
        <v>96</v>
      </c>
      <c r="B59" s="156">
        <v>1</v>
      </c>
      <c r="C59" s="175">
        <f t="shared" si="2"/>
        <v>1</v>
      </c>
      <c r="D59" s="171">
        <v>39600000</v>
      </c>
      <c r="E59" s="176">
        <v>39600000</v>
      </c>
      <c r="F59" s="157">
        <f t="shared" si="4"/>
        <v>1</v>
      </c>
    </row>
    <row r="60" spans="1:6" ht="24">
      <c r="A60" s="155" t="s">
        <v>96</v>
      </c>
      <c r="B60" s="156">
        <v>1</v>
      </c>
      <c r="C60" s="178">
        <f t="shared" si="2"/>
        <v>0</v>
      </c>
      <c r="D60" s="171">
        <f>71140000+10800000</f>
        <v>81940000</v>
      </c>
      <c r="E60" s="176">
        <v>9100000</v>
      </c>
      <c r="F60" s="157">
        <f t="shared" si="4"/>
        <v>0.11105687088113253</v>
      </c>
    </row>
    <row r="61" spans="1:6" ht="24.75" thickBot="1">
      <c r="A61" s="158" t="s">
        <v>96</v>
      </c>
      <c r="B61" s="159">
        <v>1</v>
      </c>
      <c r="C61" s="181">
        <f t="shared" si="2"/>
        <v>0</v>
      </c>
      <c r="D61" s="171">
        <v>895485108</v>
      </c>
      <c r="E61" s="182">
        <v>0</v>
      </c>
      <c r="F61" s="160">
        <f t="shared" si="4"/>
        <v>0</v>
      </c>
    </row>
    <row r="62" spans="1:6" ht="13.5" thickBot="1">
      <c r="A62" s="161"/>
      <c r="B62" s="161"/>
      <c r="C62" s="162">
        <f>SUM(C39:C61)/23</f>
        <v>0.5486292603823528</v>
      </c>
      <c r="D62" s="163">
        <f>+SUM(D39:D61)</f>
        <v>3382372628</v>
      </c>
      <c r="E62" s="164">
        <f>+SUM(E39:E61)</f>
        <v>1231887564</v>
      </c>
      <c r="F62" s="165">
        <f>E62/D62</f>
        <v>0.3642081164571203</v>
      </c>
    </row>
    <row r="63" ht="12.75" hidden="1">
      <c r="F63" s="185">
        <v>0</v>
      </c>
    </row>
    <row r="64" ht="12.75" hidden="1">
      <c r="F64" s="185">
        <v>1</v>
      </c>
    </row>
  </sheetData>
  <sheetProtection/>
  <autoFilter ref="A1:L25"/>
  <mergeCells count="10">
    <mergeCell ref="H1:H2"/>
    <mergeCell ref="I1:I2"/>
    <mergeCell ref="J1:J2"/>
    <mergeCell ref="K1:K2"/>
    <mergeCell ref="A1:A2"/>
    <mergeCell ref="B1:B2"/>
    <mergeCell ref="C1:C2"/>
    <mergeCell ref="D1:D2"/>
    <mergeCell ref="E1:E2"/>
    <mergeCell ref="F1:F2"/>
  </mergeCells>
  <conditionalFormatting sqref="F39:F62">
    <cfRule type="colorScale" priority="4" dxfId="0">
      <colorScale>
        <cfvo type="percent" val="25"/>
        <cfvo type="percent" val="50"/>
        <cfvo type="percent" val="100"/>
        <color rgb="FFFF0000"/>
        <color rgb="FFFFFF00"/>
        <color rgb="FF92D050"/>
      </colorScale>
    </cfRule>
    <cfRule type="colorScale" priority="7" dxfId="0">
      <colorScale>
        <cfvo type="percent" val="0"/>
        <cfvo type="percent" val="50"/>
        <cfvo type="percent" val="100"/>
        <color rgb="FFFF0000"/>
        <color rgb="FFFFFF00"/>
        <color rgb="FF92D050"/>
      </colorScale>
    </cfRule>
    <cfRule type="colorScale" priority="9" dxfId="0">
      <colorScale>
        <cfvo type="percent" val="25"/>
        <cfvo type="percent" val="50"/>
        <cfvo type="percent" val="100"/>
        <color rgb="FFFF0000"/>
        <color rgb="FFFFFF00"/>
        <color rgb="FF92D050"/>
      </colorScale>
    </cfRule>
  </conditionalFormatting>
  <conditionalFormatting sqref="F57:F62">
    <cfRule type="colorScale" priority="8" dxfId="0">
      <colorScale>
        <cfvo type="percent" val="25"/>
        <cfvo type="percent" val="50"/>
        <cfvo type="percent" val="100"/>
        <color rgb="FFFF0000"/>
        <color rgb="FFFFFF00"/>
        <color rgb="FF92D050"/>
      </colorScale>
    </cfRule>
  </conditionalFormatting>
  <conditionalFormatting sqref="F39:F62">
    <cfRule type="colorScale" priority="6" dxfId="0">
      <colorScale>
        <cfvo type="percent" val="25"/>
        <cfvo type="percent" val="50"/>
        <cfvo type="percent" val="100"/>
        <color rgb="FFFF0000"/>
        <color rgb="FFFFFF00"/>
        <color rgb="FF92D050"/>
      </colorScale>
    </cfRule>
  </conditionalFormatting>
  <conditionalFormatting sqref="L3:L25">
    <cfRule type="colorScale" priority="2" dxfId="0">
      <colorScale>
        <cfvo type="percent" val="50"/>
        <cfvo type="percent" val="75"/>
        <cfvo type="percent" val="100"/>
        <color rgb="FFFF0000"/>
        <color rgb="FFFFFF00"/>
        <color rgb="FF92D050"/>
      </colorScale>
    </cfRule>
    <cfRule type="colorScale" priority="3" dxfId="0">
      <colorScale>
        <cfvo type="percent" val="25"/>
        <cfvo type="percent" val="50"/>
        <cfvo type="percent" val="100"/>
        <color rgb="FFFF0000"/>
        <color rgb="FFFFFF00"/>
        <color rgb="FF92D050"/>
      </colorScale>
    </cfRule>
  </conditionalFormatting>
  <conditionalFormatting sqref="F39:F64">
    <cfRule type="colorScale" priority="1" dxfId="0">
      <colorScale>
        <cfvo type="percent" val="50"/>
        <cfvo type="percent" val="75"/>
        <cfvo type="percent" val="100"/>
        <color rgb="FFFF0000"/>
        <color rgb="FFFFFF00"/>
        <color rgb="FF92D050"/>
      </colorScale>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2021-11-04T18:56:19Z</cp:lastPrinted>
  <dcterms:created xsi:type="dcterms:W3CDTF">2012-06-01T17:13:38Z</dcterms:created>
  <dcterms:modified xsi:type="dcterms:W3CDTF">2021-11-04T18:56:31Z</dcterms:modified>
  <cp:category/>
  <cp:version/>
  <cp:contentType/>
  <cp:contentStatus/>
</cp:coreProperties>
</file>