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5730" tabRatio="493" activeTab="0"/>
  </bookViews>
  <sheets>
    <sheet name="PLAN DE ACCION" sheetId="1" r:id="rId1"/>
    <sheet name="Hoja1" sheetId="2" r:id="rId2"/>
  </sheets>
  <definedNames>
    <definedName name="_xlnm._FilterDatabase" localSheetId="0" hidden="1">'PLAN DE ACCION'!$A$10:$U$50</definedName>
    <definedName name="_xlnm.Print_Area" localSheetId="0">'PLAN DE ACCION'!$A$1:$U$61</definedName>
    <definedName name="_xlnm.Print_Titles" localSheetId="0">'PLAN DE ACCION'!$1:$10</definedName>
  </definedNames>
  <calcPr calcMode="manual" fullCalcOnLoad="1"/>
</workbook>
</file>

<file path=xl/sharedStrings.xml><?xml version="1.0" encoding="utf-8"?>
<sst xmlns="http://schemas.openxmlformats.org/spreadsheetml/2006/main" count="280" uniqueCount="178">
  <si>
    <t>Responsable</t>
  </si>
  <si>
    <t>Fuente</t>
  </si>
  <si>
    <t xml:space="preserve">Proceso de Direccionamiento Estratégico 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</si>
  <si>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</si>
  <si>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</si>
  <si>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</si>
  <si>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</si>
  <si>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</si>
  <si>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</si>
  <si>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</si>
  <si>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</si>
  <si>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</si>
  <si>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</si>
  <si>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</si>
  <si>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</si>
  <si>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</si>
  <si>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</si>
  <si>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</si>
  <si>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</si>
  <si>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</si>
  <si>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</si>
  <si>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</si>
  <si>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</si>
  <si>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</si>
  <si>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</si>
  <si>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</si>
  <si>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</si>
  <si>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</si>
  <si>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</si>
  <si>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</si>
  <si>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</si>
  <si>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</si>
  <si>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</si>
  <si>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</si>
  <si>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</si>
  <si>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</si>
  <si>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Fecha: 08/06/2020</t>
  </si>
  <si>
    <t>Versión: 008</t>
  </si>
  <si>
    <t>SOCIAL Y COMUNITARIO: "Un compromiso cuyabro"</t>
  </si>
  <si>
    <t>Cultura</t>
  </si>
  <si>
    <t>10,11,16,17</t>
  </si>
  <si>
    <t>acceso de la población colombiana a espacios culturales</t>
  </si>
  <si>
    <t>Promoción y acceso efectivo a procesos culturales y artísticos</t>
  </si>
  <si>
    <t>Servicio de promoción de actividades culturales</t>
  </si>
  <si>
    <t>Alumbrado Navideño</t>
  </si>
  <si>
    <t>Comercio, Industria y Turismo</t>
  </si>
  <si>
    <t>1, 5, 8, 9, 10, 11, 16, 17</t>
  </si>
  <si>
    <t>población ocupada en la industria turística</t>
  </si>
  <si>
    <t>Productividad y competitividad de las empresas colombianas</t>
  </si>
  <si>
    <t>capacidad instalada de generación de energía eléctrica (mw)</t>
  </si>
  <si>
    <t>Redes de alumbrado público con mantenimiento</t>
  </si>
  <si>
    <t>Transporte</t>
  </si>
  <si>
    <t>9, 11</t>
  </si>
  <si>
    <t>red vial urbana en buen estado</t>
  </si>
  <si>
    <t>Infraestructura red vial regional</t>
  </si>
  <si>
    <t>Puentes peatonales rehabilitados</t>
  </si>
  <si>
    <t xml:space="preserve">Obras construidas </t>
  </si>
  <si>
    <t>obras financiadas por contribucion de valorizacion  (POR UNIDAD)</t>
  </si>
  <si>
    <t>11200 M2</t>
  </si>
  <si>
    <t>Andén de la red urbana habilitado</t>
  </si>
  <si>
    <t>Andén construido en vía urbana como obra complementaria de seguridad vial</t>
  </si>
  <si>
    <t>750 ML</t>
  </si>
  <si>
    <t>Vía terciaria con obras complementarias  de seguridad vial</t>
  </si>
  <si>
    <t>Vía terciaria con obras complementarias  de seguridad vial en tres comunas de Armenia</t>
  </si>
  <si>
    <t>4000 M3</t>
  </si>
  <si>
    <t>Vía urbana rehabilitada</t>
  </si>
  <si>
    <t>Centro turístico ampliado</t>
  </si>
  <si>
    <t>Malecón ampliado</t>
  </si>
  <si>
    <t>Vivienda</t>
  </si>
  <si>
    <t>8, 9, 11, 16, 17</t>
  </si>
  <si>
    <t>personas con acceso a una solución de alcantarillado</t>
  </si>
  <si>
    <t xml:space="preserve">Acceso de la población a los servicios de agua potable y saneamiento básico </t>
  </si>
  <si>
    <t>700 ml</t>
  </si>
  <si>
    <t>Alcantarillados ampliados</t>
  </si>
  <si>
    <t>1 Unidad</t>
  </si>
  <si>
    <t>Servicios de apoyo financiero para la ejecución de proyectos de acueductos y de manejo de aguas residuales</t>
  </si>
  <si>
    <t>Descontaminacion de todas las quebradas del municipio de armenia (Accion Constitucional-popular)</t>
  </si>
  <si>
    <t>INFRAESTRUCTURA NATURAL: "Armenia Capital Verde"</t>
  </si>
  <si>
    <t>Servicio de apoyo financiero para subsidios al consumo en los servicios públicos domiciliarios</t>
  </si>
  <si>
    <t>Recursos entregados en subsidios al consumo - EPA</t>
  </si>
  <si>
    <r>
      <t xml:space="preserve">SECRETARÍA O  ENTIDAD RESPONSABLE:  </t>
    </r>
    <r>
      <rPr>
        <b/>
        <u val="single"/>
        <sz val="10"/>
        <rFont val="Arial"/>
        <family val="2"/>
      </rPr>
      <t xml:space="preserve">2.6.SECRETARÍA DE INFRAESTRUCTURA </t>
    </r>
  </si>
  <si>
    <t>VIGENCIA AÑO:2020</t>
  </si>
  <si>
    <t>Infraestructura de los procesos culturales y artisticos del Municipio</t>
  </si>
  <si>
    <t xml:space="preserve">Mejorar la calidad de vida de los habitantes del municipio ofreciendo espacioa adecuados donde puedan manifestar sus condiciones culturales y artisticas </t>
  </si>
  <si>
    <t>SGP Proposito General</t>
  </si>
  <si>
    <t>Servicio de Alumbrado Público</t>
  </si>
  <si>
    <t>Construcción, Mantenimiento y Obras complementarias a la infraestructura vial tanto urbana como rural del Municipio</t>
  </si>
  <si>
    <t>Contribución por Valorización</t>
  </si>
  <si>
    <t>Propios</t>
  </si>
  <si>
    <t>Construcción, reparación, mantenimiento y ampliación de la infraestructura turistica del Municipio</t>
  </si>
  <si>
    <t>Brindar espacios adecuados y llamativos que ayuden a reactivar la actividad economica</t>
  </si>
  <si>
    <t>SGP Agua Potable Y Seneamiento Basico</t>
  </si>
  <si>
    <t>Transferencia de recursos pasa subsidiar a los estratos uno,dos y tres en acueducto, alcantarillado y aseo</t>
  </si>
  <si>
    <t>Mejorar las condiciones de vida de las personas de los estratos socioeconomicos 1,2,3 subsidiando el consumo en los servicios públicos domiciliarios de acueducto, alcantarillado y aseo</t>
  </si>
  <si>
    <t xml:space="preserve"> SGP Agua Potable y Saneamiento Basico</t>
  </si>
  <si>
    <t>&lt;&lt;&lt;</t>
  </si>
  <si>
    <t>MARIA DEL PILAR HERRERA PARDO</t>
  </si>
  <si>
    <t>NOMBRE DEL SECRETARIO</t>
  </si>
  <si>
    <t>Compra de energia para el alumbrado público</t>
  </si>
  <si>
    <t xml:space="preserve"> Convenio para el alumbrado navideño</t>
  </si>
  <si>
    <t>Avalúos de areas intervenidas, peritazgos, devoluciones, estudio distribución de contribuciones</t>
  </si>
  <si>
    <t xml:space="preserve"> Mejorar la movilidad a través de intervenciones sobre la malla vial en el municipio de Armenia</t>
  </si>
  <si>
    <t>Propoios</t>
  </si>
  <si>
    <t>Ultima Doceava SGP Proposito General</t>
  </si>
  <si>
    <t>Alumbrado Publico</t>
  </si>
  <si>
    <t>Minas y Energia</t>
  </si>
  <si>
    <t>7, 9, 11, 17</t>
  </si>
  <si>
    <t xml:space="preserve">Consolidación productiva del sector de energía eléctrica  </t>
  </si>
  <si>
    <t>Efectuar la Administración, inversión, modernización y expansión de las redes de alumbrado público</t>
  </si>
  <si>
    <t xml:space="preserve">Contratar el mantenimiento de las vías en asfalto o pavimento rígido </t>
  </si>
  <si>
    <t>Contrato de prestación de servicios profesionales y/o de apoyo a la gestión</t>
  </si>
  <si>
    <t>Prestación de Servicios Profesionales y de apoyo a la gestión</t>
  </si>
  <si>
    <t xml:space="preserve">Puente de la red vial urbana con mantenimiento </t>
  </si>
  <si>
    <t>Contrato de obra para el   Mantenimiento de Los puentes de la red vial urbana</t>
  </si>
  <si>
    <t>Contrato de ptrestación de servicios profesionales o de apoyo a la gestión</t>
  </si>
  <si>
    <t>Infraestructura de la red vial urbana</t>
  </si>
  <si>
    <t xml:space="preserve"> Mejorar la movilidad a través de intervenciones sobre la malla vial  y formulacion y diseños de nuevos proyectos en el municipio de Armenia</t>
  </si>
  <si>
    <t>Deporte y Recreación</t>
  </si>
  <si>
    <t>1, 3, 5, 8, 9, 10, 11, 16, 17</t>
  </si>
  <si>
    <t>población que realiza actividad física en su tiempo libre</t>
  </si>
  <si>
    <t>Fomento a la recreación, la actividad física y el deporte</t>
  </si>
  <si>
    <t>Construcción, reparación, mantenimiento e instalación de la infraestructura recreodeportiva del Municipio</t>
  </si>
  <si>
    <t>Brindar espacios adecuados que permitan la correcta y sana utilización del tiempo libre</t>
  </si>
  <si>
    <t>Construcción, ampliación y mejoramiento del espacio píublico</t>
  </si>
  <si>
    <t xml:space="preserve"> Intervenir el espacio correspondiente a la construcción y adecuación de espacios urbano del municipio</t>
  </si>
  <si>
    <t xml:space="preserve">Contrato de obra e interventoria </t>
  </si>
  <si>
    <t xml:space="preserve">Contrato de obra para la ampliación, reparación y mantenimiento de los centros de interes turístico, Contrato de interventoria para hacer seguimiento al contrato de obra. </t>
  </si>
  <si>
    <t>Contrato de obra para la ampliación del centro turístico</t>
  </si>
  <si>
    <t>Contrato de Obra y/o Convenio con Empresas públicas de Armenia para  ampliación,  mejoramiento del espacio público para la reposición de redes de alcantarillado,  Contrato de interventoría técnica, administrativa, financiera, contable, ambiental y jurídica para la reposición de redses de alcantarillado</t>
  </si>
  <si>
    <t>Transferencia de recursos a Empresas Públicas de Armenia, para subsidiar a los estratos socioeconómicos uno, dos y tres en lo servicios públicos domiciliarios en  acueducto, alcantarillado y aseo</t>
  </si>
  <si>
    <t>Contratos de Prestación de Servicios Profesionales y de apoyo a la gestión</t>
  </si>
  <si>
    <t>Contreato de Prestación de servicios profesionales y de apoyo a la gestión</t>
  </si>
  <si>
    <t xml:space="preserve">Descontaminación de quebradas </t>
  </si>
  <si>
    <t>Mejoramiento en el espacio urbano</t>
  </si>
  <si>
    <t>Ordenamiento territorial y desarrollo urbano</t>
  </si>
  <si>
    <t>Estudios de pre inversión e inversión</t>
  </si>
  <si>
    <t xml:space="preserve">Estudios o diseños realizados </t>
  </si>
  <si>
    <t>Estudios de preinversión e inversión para el mejoramiento del espacio público urbano</t>
  </si>
  <si>
    <t>Contrato de consultoría para los estudios y diseño de los proyectos del ordenamiento territorial y el desarrollo urbano</t>
  </si>
  <si>
    <t>12 Unidades</t>
  </si>
  <si>
    <t>Parques recreativos adecuados</t>
  </si>
  <si>
    <t xml:space="preserve">Parques adecuados </t>
  </si>
  <si>
    <t>1 unidad</t>
  </si>
  <si>
    <t>contratos de obra o convenios solidardios dentro del programa institucional Armenia Solidaria</t>
  </si>
  <si>
    <t>Mejorar las condiciones de movilidad en el Municipio</t>
  </si>
  <si>
    <t>3, 6, 11</t>
  </si>
  <si>
    <t>Plazas mejoradas</t>
  </si>
  <si>
    <t xml:space="preserve">Plazas mejoradas </t>
  </si>
  <si>
    <t>Construcción, reparación , mantenimiento del espacio urbano</t>
  </si>
  <si>
    <t>Contrato de obra y/o consultoria para el mejoramiento de las plazas de la ciudad</t>
  </si>
  <si>
    <t>contrato de consultoria , interventoría ,  Contrato de obra para la rehabilitación  de los  puentes peatonales y obras complementarias</t>
  </si>
  <si>
    <t>1,5, 8,9,10,11,17</t>
  </si>
  <si>
    <t>índice de ciudades modernas</t>
  </si>
  <si>
    <t>Infraestructura Pública</t>
  </si>
  <si>
    <t>Proyectos orientados a la infraestructura pública</t>
  </si>
  <si>
    <t>Gestión  de proyectos de infraestructura publica</t>
  </si>
  <si>
    <t>Interventoria técnica, administrativa, financiera, contable, jurídica y ambiental</t>
  </si>
  <si>
    <t xml:space="preserve">ALCALDE </t>
  </si>
  <si>
    <t>JOSE MANUEL RIOS MORALES</t>
  </si>
  <si>
    <t>CARGO: SECRETARIA DE INFRAESTRUCTURA</t>
  </si>
  <si>
    <t>Brindar espacios para el disfrute colectivo</t>
  </si>
  <si>
    <t>Proyecto de Infraestructura Pública y el Desarrollo Urbano</t>
  </si>
  <si>
    <t>Obtención de recursos para mejorar la infraestructura pública en el municipio</t>
  </si>
  <si>
    <t>Reintegro IMDERA Libre Inversión</t>
  </si>
  <si>
    <t>Contato de Prewstación de Servicios Profesionales (ingeniero electrico, abogado)</t>
  </si>
  <si>
    <t xml:space="preserve">Contrato de prestación de serviciosde apoyo a la gestión </t>
  </si>
  <si>
    <t>Contrato de prestación de servicios profesionales (Ingenieros, Abogados)</t>
  </si>
  <si>
    <t>Contratos de prestación de servicios Profesionales (administrativos)</t>
  </si>
  <si>
    <t>Contratos de prestación de servicios de apoyo a la gestión</t>
  </si>
  <si>
    <t xml:space="preserve">Contratode prestación de servicios de apoyo a la gestión </t>
  </si>
  <si>
    <t>Contrato de prestación de servicios profesionales (Ingenieros de sistemas, Abogados)</t>
  </si>
  <si>
    <t>Contratos de Prestación de Servicios Profesionales (Ingenieros, abogados)</t>
  </si>
  <si>
    <t>Contaratos de prestación de servicios de apoyo a la gestión</t>
  </si>
  <si>
    <t>Recuperación Cartera</t>
  </si>
  <si>
    <t>Contrato de obra y/o contrato de interventoría</t>
  </si>
  <si>
    <t>Porpios</t>
  </si>
  <si>
    <t>Propios
SGP AGUA POTABLE Y SANEAMIENTO BASICO</t>
  </si>
  <si>
    <t>INFRAESTRUCTURA CONSTRUIDA:"Acciones Concretas"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</si>
</sst>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#,##0.00_ ;\-#,##0.00\ 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211" fontId="18" fillId="0" borderId="0" xfId="0" applyNumberFormat="1" applyFont="1" applyFill="1" applyBorder="1" applyAlignment="1">
      <alignment horizontal="right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9" fontId="36" fillId="0" borderId="18" xfId="0" applyNumberFormat="1" applyFont="1" applyBorder="1" applyAlignment="1">
      <alignment horizontal="center" vertical="center" wrapText="1"/>
    </xf>
    <xf numFmtId="0" fontId="38" fillId="25" borderId="19" xfId="0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left" vertical="center" wrapText="1"/>
    </xf>
    <xf numFmtId="0" fontId="36" fillId="27" borderId="18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28" borderId="18" xfId="0" applyFont="1" applyFill="1" applyBorder="1" applyAlignment="1">
      <alignment horizontal="center" vertical="center" wrapText="1"/>
    </xf>
    <xf numFmtId="43" fontId="19" fillId="0" borderId="18" xfId="0" applyNumberFormat="1" applyFont="1" applyFill="1" applyBorder="1" applyAlignment="1">
      <alignment horizontal="right" vertical="center" wrapText="1"/>
    </xf>
    <xf numFmtId="43" fontId="36" fillId="0" borderId="18" xfId="52" applyNumberFormat="1" applyFont="1" applyFill="1" applyBorder="1" applyAlignment="1">
      <alignment horizontal="right" vertical="center" wrapText="1"/>
    </xf>
    <xf numFmtId="43" fontId="19" fillId="0" borderId="18" xfId="52" applyNumberFormat="1" applyFont="1" applyFill="1" applyBorder="1" applyAlignment="1">
      <alignment horizontal="right" vertical="center" wrapText="1"/>
    </xf>
    <xf numFmtId="43" fontId="19" fillId="28" borderId="18" xfId="0" applyNumberFormat="1" applyFont="1" applyFill="1" applyBorder="1" applyAlignment="1">
      <alignment horizontal="right" vertical="center" wrapText="1"/>
    </xf>
    <xf numFmtId="0" fontId="36" fillId="0" borderId="18" xfId="0" applyFont="1" applyFill="1" applyBorder="1" applyAlignment="1">
      <alignment horizontal="justify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3" fontId="39" fillId="0" borderId="18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vertical="center"/>
    </xf>
    <xf numFmtId="170" fontId="0" fillId="0" borderId="11" xfId="5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vertical="center" wrapText="1"/>
    </xf>
    <xf numFmtId="170" fontId="0" fillId="0" borderId="0" xfId="51" applyAlignment="1">
      <alignment vertical="center"/>
    </xf>
    <xf numFmtId="170" fontId="0" fillId="0" borderId="0" xfId="51" applyFont="1" applyAlignment="1">
      <alignment/>
    </xf>
    <xf numFmtId="0" fontId="36" fillId="0" borderId="18" xfId="0" applyFont="1" applyBorder="1" applyAlignment="1">
      <alignment horizontal="justify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0" fontId="36" fillId="27" borderId="18" xfId="0" applyFont="1" applyFill="1" applyBorder="1" applyAlignment="1">
      <alignment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29" borderId="18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36" fillId="30" borderId="18" xfId="0" applyFont="1" applyFill="1" applyBorder="1" applyAlignment="1">
      <alignment horizontal="left" vertical="center" wrapText="1"/>
    </xf>
    <xf numFmtId="0" fontId="38" fillId="25" borderId="20" xfId="0" applyFont="1" applyFill="1" applyBorder="1" applyAlignment="1">
      <alignment horizontal="center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3" fontId="36" fillId="0" borderId="21" xfId="0" applyNumberFormat="1" applyFont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9" fillId="0" borderId="21" xfId="0" applyNumberFormat="1" applyFont="1" applyFill="1" applyBorder="1" applyAlignment="1">
      <alignment horizontal="center" vertical="center" wrapText="1"/>
    </xf>
    <xf numFmtId="9" fontId="36" fillId="0" borderId="21" xfId="0" applyNumberFormat="1" applyFont="1" applyBorder="1" applyAlignment="1">
      <alignment horizontal="center" vertical="center" wrapText="1"/>
    </xf>
    <xf numFmtId="0" fontId="18" fillId="31" borderId="22" xfId="0" applyFont="1" applyFill="1" applyBorder="1" applyAlignment="1">
      <alignment horizontal="center" vertical="center" wrapText="1"/>
    </xf>
    <xf numFmtId="0" fontId="18" fillId="31" borderId="23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left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211" fontId="18" fillId="25" borderId="25" xfId="0" applyNumberFormat="1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9" fillId="28" borderId="28" xfId="0" applyFont="1" applyFill="1" applyBorder="1" applyAlignment="1">
      <alignment horizontal="center" vertical="center" wrapText="1"/>
    </xf>
    <xf numFmtId="43" fontId="19" fillId="28" borderId="28" xfId="0" applyNumberFormat="1" applyFont="1" applyFill="1" applyBorder="1" applyAlignment="1">
      <alignment horizontal="righ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6" fillId="28" borderId="18" xfId="0" applyFont="1" applyFill="1" applyBorder="1" applyAlignment="1">
      <alignment horizontal="center" vertical="center" wrapText="1"/>
    </xf>
    <xf numFmtId="0" fontId="36" fillId="29" borderId="18" xfId="0" applyFont="1" applyFill="1" applyBorder="1" applyAlignment="1">
      <alignment vertical="center" wrapText="1"/>
    </xf>
    <xf numFmtId="0" fontId="37" fillId="27" borderId="18" xfId="0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" fontId="36" fillId="28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6" fillId="28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8" xfId="0" applyFont="1" applyBorder="1" applyAlignment="1" applyProtection="1">
      <alignment horizontal="left" vertical="center" wrapText="1"/>
      <protection locked="0"/>
    </xf>
    <xf numFmtId="3" fontId="36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9" fillId="32" borderId="18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left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3" fontId="36" fillId="0" borderId="21" xfId="0" applyNumberFormat="1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vertical="center" wrapText="1"/>
    </xf>
    <xf numFmtId="10" fontId="19" fillId="0" borderId="21" xfId="0" applyNumberFormat="1" applyFont="1" applyBorder="1" applyAlignment="1">
      <alignment horizontal="center" vertical="center" wrapText="1"/>
    </xf>
    <xf numFmtId="1" fontId="40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3" fontId="40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" fontId="36" fillId="0" borderId="18" xfId="0" applyNumberFormat="1" applyFont="1" applyBorder="1" applyAlignment="1">
      <alignment horizontal="center" vertical="center" wrapText="1"/>
    </xf>
    <xf numFmtId="0" fontId="36" fillId="27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5" xfId="0" applyFont="1" applyFill="1" applyBorder="1" applyAlignment="1">
      <alignment horizontal="right" vertical="center" wrapText="1"/>
    </xf>
    <xf numFmtId="0" fontId="18" fillId="24" borderId="14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44" fontId="18" fillId="24" borderId="36" xfId="0" applyNumberFormat="1" applyFont="1" applyFill="1" applyBorder="1" applyAlignment="1">
      <alignment horizontal="center" vertical="center" wrapText="1"/>
    </xf>
    <xf numFmtId="44" fontId="18" fillId="24" borderId="3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8" fillId="25" borderId="23" xfId="0" applyFont="1" applyFill="1" applyBorder="1" applyAlignment="1">
      <alignment horizontal="center" vertical="center" wrapText="1"/>
    </xf>
    <xf numFmtId="0" fontId="38" fillId="25" borderId="41" xfId="0" applyFont="1" applyFill="1" applyBorder="1" applyAlignment="1">
      <alignment horizontal="center" vertical="center" wrapText="1"/>
    </xf>
    <xf numFmtId="0" fontId="38" fillId="25" borderId="42" xfId="0" applyFont="1" applyFill="1" applyBorder="1" applyAlignment="1">
      <alignment horizontal="center" vertical="center"/>
    </xf>
    <xf numFmtId="0" fontId="38" fillId="25" borderId="43" xfId="0" applyFont="1" applyFill="1" applyBorder="1" applyAlignment="1">
      <alignment horizontal="center" vertical="center"/>
    </xf>
    <xf numFmtId="0" fontId="38" fillId="25" borderId="4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38" fillId="25" borderId="45" xfId="0" applyFont="1" applyFill="1" applyBorder="1" applyAlignment="1">
      <alignment horizontal="center" vertical="center" wrapText="1"/>
    </xf>
    <xf numFmtId="0" fontId="38" fillId="25" borderId="46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left" vertical="center" wrapText="1"/>
    </xf>
    <xf numFmtId="10" fontId="19" fillId="0" borderId="18" xfId="0" applyNumberFormat="1" applyFont="1" applyBorder="1" applyAlignment="1">
      <alignment horizontal="center" vertical="center" wrapText="1"/>
    </xf>
    <xf numFmtId="0" fontId="36" fillId="27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32" zoomScaleNormal="32" zoomScalePageLayoutView="0" workbookViewId="0" topLeftCell="A1">
      <selection activeCell="C1" sqref="C1:T1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25.57421875" style="6" customWidth="1"/>
    <col min="5" max="5" width="12.7109375" style="6" customWidth="1"/>
    <col min="6" max="6" width="15.7109375" style="6" customWidth="1"/>
    <col min="7" max="8" width="25.8515625" style="6" customWidth="1"/>
    <col min="9" max="9" width="26.8515625" style="6" customWidth="1"/>
    <col min="10" max="10" width="12.7109375" style="6" customWidth="1"/>
    <col min="11" max="11" width="15.7109375" style="6" customWidth="1"/>
    <col min="12" max="12" width="21.28125" style="6" hidden="1" customWidth="1"/>
    <col min="13" max="13" width="20.140625" style="6" customWidth="1"/>
    <col min="14" max="14" width="20.421875" style="9" customWidth="1"/>
    <col min="15" max="15" width="28.57421875" style="9" customWidth="1"/>
    <col min="16" max="16" width="15.7109375" style="9" customWidth="1"/>
    <col min="17" max="17" width="24.28125" style="9" customWidth="1"/>
    <col min="18" max="18" width="20.28125" style="9" hidden="1" customWidth="1"/>
    <col min="19" max="19" width="17.00390625" style="9" customWidth="1"/>
    <col min="20" max="20" width="22.57421875" style="20" customWidth="1"/>
    <col min="21" max="21" width="25.28125" style="6" customWidth="1"/>
    <col min="22" max="22" width="17.140625" style="2" bestFit="1" customWidth="1"/>
    <col min="23" max="23" width="11.421875" style="2" customWidth="1"/>
    <col min="24" max="24" width="22.8515625" style="2" customWidth="1"/>
    <col min="25" max="16384" width="11.421875" style="2" customWidth="1"/>
  </cols>
  <sheetData>
    <row r="1" spans="1:21" ht="22.5" customHeight="1">
      <c r="A1" s="148"/>
      <c r="B1" s="149"/>
      <c r="C1" s="154" t="s">
        <v>4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6"/>
      <c r="U1" s="27" t="s">
        <v>14</v>
      </c>
    </row>
    <row r="2" spans="1:21" ht="25.5" customHeight="1">
      <c r="A2" s="150"/>
      <c r="B2" s="151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0"/>
      <c r="U2" s="28" t="s">
        <v>36</v>
      </c>
    </row>
    <row r="3" spans="1:21" ht="20.25" customHeight="1">
      <c r="A3" s="150"/>
      <c r="B3" s="151"/>
      <c r="C3" s="150" t="s">
        <v>2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1"/>
      <c r="U3" s="28" t="s">
        <v>37</v>
      </c>
    </row>
    <row r="4" spans="1:21" ht="27.75" customHeight="1" thickBot="1">
      <c r="A4" s="152"/>
      <c r="B4" s="153"/>
      <c r="C4" s="152" t="s">
        <v>95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3"/>
      <c r="U4" s="29" t="s">
        <v>5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64" t="s">
        <v>80</v>
      </c>
      <c r="B6" s="165"/>
      <c r="C6" s="165"/>
      <c r="D6" s="165"/>
      <c r="E6" s="165"/>
      <c r="F6" s="165"/>
      <c r="G6" s="165"/>
      <c r="H6" s="165"/>
      <c r="I6" s="165"/>
      <c r="J6" s="165"/>
      <c r="K6" s="166"/>
      <c r="L6" s="130" t="s">
        <v>81</v>
      </c>
      <c r="M6" s="131"/>
      <c r="N6" s="131"/>
      <c r="O6" s="131"/>
      <c r="P6" s="131"/>
      <c r="Q6" s="131"/>
      <c r="R6" s="131"/>
      <c r="S6" s="131"/>
      <c r="T6" s="131"/>
      <c r="U6" s="132"/>
    </row>
    <row r="7" spans="1:21" s="3" customFormat="1" ht="9" customHeight="1" thickBot="1">
      <c r="A7" s="157"/>
      <c r="B7" s="157"/>
      <c r="C7" s="157"/>
      <c r="D7" s="157"/>
      <c r="E7" s="157"/>
      <c r="F7" s="157"/>
      <c r="G7" s="157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71" t="s">
        <v>30</v>
      </c>
      <c r="B8" s="172"/>
      <c r="C8" s="172"/>
      <c r="D8" s="172"/>
      <c r="E8" s="172"/>
      <c r="F8" s="172"/>
      <c r="G8" s="172"/>
      <c r="H8" s="172"/>
      <c r="I8" s="172"/>
      <c r="J8" s="172"/>
      <c r="K8" s="173"/>
      <c r="L8" s="131" t="s">
        <v>15</v>
      </c>
      <c r="M8" s="131"/>
      <c r="N8" s="132"/>
      <c r="O8" s="130" t="s">
        <v>31</v>
      </c>
      <c r="P8" s="131"/>
      <c r="Q8" s="132"/>
      <c r="R8" s="130" t="s">
        <v>16</v>
      </c>
      <c r="S8" s="131"/>
      <c r="T8" s="132"/>
      <c r="U8" s="22" t="s">
        <v>17</v>
      </c>
    </row>
    <row r="9" spans="1:21" s="4" customFormat="1" ht="24" customHeight="1" thickBot="1">
      <c r="A9" s="167" t="s">
        <v>18</v>
      </c>
      <c r="B9" s="159" t="s">
        <v>19</v>
      </c>
      <c r="C9" s="159" t="s">
        <v>20</v>
      </c>
      <c r="D9" s="161" t="s">
        <v>21</v>
      </c>
      <c r="E9" s="162"/>
      <c r="F9" s="163"/>
      <c r="G9" s="159" t="s">
        <v>22</v>
      </c>
      <c r="H9" s="159" t="s">
        <v>23</v>
      </c>
      <c r="I9" s="161" t="s">
        <v>24</v>
      </c>
      <c r="J9" s="162"/>
      <c r="K9" s="169"/>
      <c r="L9" s="71">
        <v>1</v>
      </c>
      <c r="M9" s="72">
        <v>2</v>
      </c>
      <c r="N9" s="72">
        <v>3</v>
      </c>
      <c r="O9" s="71">
        <v>4</v>
      </c>
      <c r="P9" s="72">
        <v>5</v>
      </c>
      <c r="Q9" s="72">
        <v>6</v>
      </c>
      <c r="R9" s="71">
        <v>7</v>
      </c>
      <c r="S9" s="72">
        <v>8</v>
      </c>
      <c r="T9" s="72">
        <v>9</v>
      </c>
      <c r="U9" s="71">
        <v>10</v>
      </c>
    </row>
    <row r="10" spans="1:21" s="1" customFormat="1" ht="85.5" customHeight="1">
      <c r="A10" s="168"/>
      <c r="B10" s="160"/>
      <c r="C10" s="160"/>
      <c r="D10" s="39" t="s">
        <v>25</v>
      </c>
      <c r="E10" s="39" t="s">
        <v>26</v>
      </c>
      <c r="F10" s="39" t="s">
        <v>27</v>
      </c>
      <c r="G10" s="160"/>
      <c r="H10" s="160"/>
      <c r="I10" s="39" t="s">
        <v>25</v>
      </c>
      <c r="J10" s="39" t="s">
        <v>28</v>
      </c>
      <c r="K10" s="65" t="s">
        <v>29</v>
      </c>
      <c r="L10" s="74" t="s">
        <v>3</v>
      </c>
      <c r="M10" s="75" t="s">
        <v>6</v>
      </c>
      <c r="N10" s="75" t="s">
        <v>7</v>
      </c>
      <c r="O10" s="75" t="s">
        <v>35</v>
      </c>
      <c r="P10" s="75" t="s">
        <v>33</v>
      </c>
      <c r="Q10" s="75" t="s">
        <v>32</v>
      </c>
      <c r="R10" s="75" t="s">
        <v>8</v>
      </c>
      <c r="S10" s="75" t="s">
        <v>1</v>
      </c>
      <c r="T10" s="76" t="s">
        <v>10</v>
      </c>
      <c r="U10" s="77" t="s">
        <v>0</v>
      </c>
    </row>
    <row r="11" spans="1:22" s="1" customFormat="1" ht="89.25" customHeight="1">
      <c r="A11" s="40" t="s">
        <v>38</v>
      </c>
      <c r="B11" s="37" t="s">
        <v>39</v>
      </c>
      <c r="C11" s="59" t="s">
        <v>40</v>
      </c>
      <c r="D11" s="36" t="s">
        <v>41</v>
      </c>
      <c r="E11" s="59">
        <v>0</v>
      </c>
      <c r="F11" s="59">
        <v>4</v>
      </c>
      <c r="G11" s="56" t="s">
        <v>42</v>
      </c>
      <c r="H11" s="56" t="s">
        <v>43</v>
      </c>
      <c r="I11" s="34" t="s">
        <v>44</v>
      </c>
      <c r="J11" s="57">
        <v>0</v>
      </c>
      <c r="K11" s="66">
        <v>4</v>
      </c>
      <c r="L11" s="78"/>
      <c r="M11" s="35" t="s">
        <v>82</v>
      </c>
      <c r="N11" s="32" t="s">
        <v>83</v>
      </c>
      <c r="O11" s="31" t="s">
        <v>99</v>
      </c>
      <c r="P11" s="32">
        <v>0</v>
      </c>
      <c r="Q11" s="32">
        <v>1</v>
      </c>
      <c r="R11" s="31"/>
      <c r="S11" s="32" t="s">
        <v>88</v>
      </c>
      <c r="T11" s="44">
        <f>20000000+700000000</f>
        <v>720000000</v>
      </c>
      <c r="U11" s="81" t="s">
        <v>96</v>
      </c>
      <c r="V11" s="54"/>
    </row>
    <row r="12" spans="1:21" s="1" customFormat="1" ht="33.75" customHeight="1">
      <c r="A12" s="176" t="s">
        <v>177</v>
      </c>
      <c r="B12" s="109" t="s">
        <v>105</v>
      </c>
      <c r="C12" s="125" t="s">
        <v>106</v>
      </c>
      <c r="D12" s="174" t="s">
        <v>49</v>
      </c>
      <c r="E12" s="175">
        <v>1</v>
      </c>
      <c r="F12" s="175">
        <v>1</v>
      </c>
      <c r="G12" s="116" t="s">
        <v>107</v>
      </c>
      <c r="H12" s="116" t="s">
        <v>50</v>
      </c>
      <c r="I12" s="116" t="s">
        <v>50</v>
      </c>
      <c r="J12" s="124">
        <v>1</v>
      </c>
      <c r="K12" s="122">
        <v>1</v>
      </c>
      <c r="L12" s="118"/>
      <c r="M12" s="117" t="s">
        <v>104</v>
      </c>
      <c r="N12" s="112" t="s">
        <v>108</v>
      </c>
      <c r="O12" s="178" t="s">
        <v>98</v>
      </c>
      <c r="P12" s="98">
        <v>6</v>
      </c>
      <c r="Q12" s="98">
        <v>6</v>
      </c>
      <c r="R12" s="112"/>
      <c r="S12" s="33" t="s">
        <v>85</v>
      </c>
      <c r="T12" s="45">
        <v>1001783306</v>
      </c>
      <c r="U12" s="81" t="s">
        <v>96</v>
      </c>
    </row>
    <row r="13" spans="1:21" s="1" customFormat="1" ht="33.75" customHeight="1">
      <c r="A13" s="112"/>
      <c r="B13" s="109"/>
      <c r="C13" s="125"/>
      <c r="D13" s="174"/>
      <c r="E13" s="175"/>
      <c r="F13" s="175"/>
      <c r="G13" s="116"/>
      <c r="H13" s="116"/>
      <c r="I13" s="116"/>
      <c r="J13" s="124"/>
      <c r="K13" s="122"/>
      <c r="L13" s="118"/>
      <c r="M13" s="117"/>
      <c r="N13" s="112"/>
      <c r="O13" s="178"/>
      <c r="P13" s="98"/>
      <c r="Q13" s="98"/>
      <c r="R13" s="112"/>
      <c r="S13" s="33" t="s">
        <v>173</v>
      </c>
      <c r="T13" s="45">
        <v>28350000</v>
      </c>
      <c r="U13" s="81" t="s">
        <v>96</v>
      </c>
    </row>
    <row r="14" spans="1:21" s="1" customFormat="1" ht="33.75" customHeight="1">
      <c r="A14" s="112"/>
      <c r="B14" s="109"/>
      <c r="C14" s="125"/>
      <c r="D14" s="174"/>
      <c r="E14" s="175"/>
      <c r="F14" s="175"/>
      <c r="G14" s="116"/>
      <c r="H14" s="116"/>
      <c r="I14" s="116"/>
      <c r="J14" s="124"/>
      <c r="K14" s="122"/>
      <c r="L14" s="118"/>
      <c r="M14" s="117"/>
      <c r="N14" s="112"/>
      <c r="O14" s="41" t="s">
        <v>164</v>
      </c>
      <c r="P14" s="32">
        <v>4</v>
      </c>
      <c r="Q14" s="32">
        <v>2</v>
      </c>
      <c r="R14" s="112"/>
      <c r="S14" s="33" t="s">
        <v>85</v>
      </c>
      <c r="T14" s="45">
        <v>12600000</v>
      </c>
      <c r="U14" s="81" t="s">
        <v>96</v>
      </c>
    </row>
    <row r="15" spans="1:21" s="1" customFormat="1" ht="32.25" customHeight="1">
      <c r="A15" s="112"/>
      <c r="B15" s="109"/>
      <c r="C15" s="125"/>
      <c r="D15" s="109"/>
      <c r="E15" s="125"/>
      <c r="F15" s="125"/>
      <c r="G15" s="116"/>
      <c r="H15" s="116"/>
      <c r="I15" s="116"/>
      <c r="J15" s="125"/>
      <c r="K15" s="123"/>
      <c r="L15" s="118"/>
      <c r="M15" s="117"/>
      <c r="N15" s="112"/>
      <c r="O15" s="58" t="s">
        <v>165</v>
      </c>
      <c r="P15" s="32">
        <v>4</v>
      </c>
      <c r="Q15" s="32">
        <v>1</v>
      </c>
      <c r="R15" s="112"/>
      <c r="S15" s="33" t="s">
        <v>85</v>
      </c>
      <c r="T15" s="45">
        <v>6000000</v>
      </c>
      <c r="U15" s="81" t="s">
        <v>96</v>
      </c>
    </row>
    <row r="16" spans="1:21" s="1" customFormat="1" ht="36" customHeight="1">
      <c r="A16" s="176" t="s">
        <v>177</v>
      </c>
      <c r="B16" s="125" t="s">
        <v>51</v>
      </c>
      <c r="C16" s="125" t="s">
        <v>52</v>
      </c>
      <c r="D16" s="109"/>
      <c r="E16" s="125">
        <v>1</v>
      </c>
      <c r="F16" s="177">
        <v>1</v>
      </c>
      <c r="G16" s="116" t="s">
        <v>54</v>
      </c>
      <c r="H16" s="116" t="s">
        <v>55</v>
      </c>
      <c r="I16" s="116" t="s">
        <v>55</v>
      </c>
      <c r="J16" s="125">
        <v>1</v>
      </c>
      <c r="K16" s="121">
        <v>1</v>
      </c>
      <c r="L16" s="118"/>
      <c r="M16" s="117" t="s">
        <v>86</v>
      </c>
      <c r="N16" s="112" t="s">
        <v>101</v>
      </c>
      <c r="O16" s="58" t="s">
        <v>166</v>
      </c>
      <c r="P16" s="32">
        <v>2</v>
      </c>
      <c r="Q16" s="32">
        <v>3</v>
      </c>
      <c r="R16" s="112"/>
      <c r="S16" s="33" t="s">
        <v>88</v>
      </c>
      <c r="T16" s="45">
        <v>18400000</v>
      </c>
      <c r="U16" s="81" t="s">
        <v>96</v>
      </c>
    </row>
    <row r="17" spans="1:21" s="1" customFormat="1" ht="36" customHeight="1">
      <c r="A17" s="112"/>
      <c r="B17" s="125"/>
      <c r="C17" s="125"/>
      <c r="D17" s="109"/>
      <c r="E17" s="125"/>
      <c r="F17" s="177"/>
      <c r="G17" s="116"/>
      <c r="H17" s="116"/>
      <c r="I17" s="116"/>
      <c r="J17" s="125"/>
      <c r="K17" s="121"/>
      <c r="L17" s="118"/>
      <c r="M17" s="117"/>
      <c r="N17" s="112"/>
      <c r="O17" s="58" t="s">
        <v>167</v>
      </c>
      <c r="P17" s="32">
        <v>1</v>
      </c>
      <c r="Q17" s="32">
        <v>1</v>
      </c>
      <c r="R17" s="112"/>
      <c r="S17" s="33" t="s">
        <v>88</v>
      </c>
      <c r="T17" s="45">
        <v>5600000</v>
      </c>
      <c r="U17" s="81" t="s">
        <v>96</v>
      </c>
    </row>
    <row r="18" spans="1:22" s="1" customFormat="1" ht="36" customHeight="1">
      <c r="A18" s="112"/>
      <c r="B18" s="125"/>
      <c r="C18" s="125"/>
      <c r="D18" s="109"/>
      <c r="E18" s="125"/>
      <c r="F18" s="177"/>
      <c r="G18" s="116"/>
      <c r="H18" s="116"/>
      <c r="I18" s="116"/>
      <c r="J18" s="125"/>
      <c r="K18" s="121"/>
      <c r="L18" s="118"/>
      <c r="M18" s="117"/>
      <c r="N18" s="112"/>
      <c r="O18" s="58" t="s">
        <v>168</v>
      </c>
      <c r="P18" s="32">
        <v>1</v>
      </c>
      <c r="Q18" s="32">
        <v>2</v>
      </c>
      <c r="R18" s="112"/>
      <c r="S18" s="33" t="s">
        <v>88</v>
      </c>
      <c r="T18" s="45">
        <v>7433334</v>
      </c>
      <c r="U18" s="81" t="s">
        <v>96</v>
      </c>
      <c r="V18" s="51"/>
    </row>
    <row r="19" spans="1:22" s="1" customFormat="1" ht="30.75" customHeight="1">
      <c r="A19" s="109"/>
      <c r="B19" s="125"/>
      <c r="C19" s="125"/>
      <c r="D19" s="109"/>
      <c r="E19" s="125"/>
      <c r="F19" s="177"/>
      <c r="G19" s="116"/>
      <c r="H19" s="116"/>
      <c r="I19" s="116"/>
      <c r="J19" s="125"/>
      <c r="K19" s="121"/>
      <c r="L19" s="118"/>
      <c r="M19" s="117"/>
      <c r="N19" s="112"/>
      <c r="O19" s="127" t="s">
        <v>150</v>
      </c>
      <c r="P19" s="98">
        <v>1</v>
      </c>
      <c r="Q19" s="98">
        <v>1</v>
      </c>
      <c r="R19" s="104"/>
      <c r="S19" s="33" t="s">
        <v>84</v>
      </c>
      <c r="T19" s="45">
        <v>54494590</v>
      </c>
      <c r="U19" s="81" t="s">
        <v>96</v>
      </c>
      <c r="V19" s="51"/>
    </row>
    <row r="20" spans="1:21" s="1" customFormat="1" ht="27" customHeight="1">
      <c r="A20" s="109"/>
      <c r="B20" s="125"/>
      <c r="C20" s="125"/>
      <c r="D20" s="109"/>
      <c r="E20" s="125"/>
      <c r="F20" s="177"/>
      <c r="G20" s="116"/>
      <c r="H20" s="116"/>
      <c r="I20" s="116"/>
      <c r="J20" s="125"/>
      <c r="K20" s="121"/>
      <c r="L20" s="118"/>
      <c r="M20" s="117"/>
      <c r="N20" s="112"/>
      <c r="O20" s="109"/>
      <c r="P20" s="125"/>
      <c r="Q20" s="125"/>
      <c r="R20" s="104"/>
      <c r="S20" s="33" t="s">
        <v>88</v>
      </c>
      <c r="T20" s="46">
        <v>2505410</v>
      </c>
      <c r="U20" s="81" t="s">
        <v>96</v>
      </c>
    </row>
    <row r="21" spans="1:21" s="1" customFormat="1" ht="33" customHeight="1">
      <c r="A21" s="109"/>
      <c r="B21" s="125"/>
      <c r="C21" s="125"/>
      <c r="D21" s="109"/>
      <c r="E21" s="170">
        <v>0</v>
      </c>
      <c r="F21" s="170">
        <v>1</v>
      </c>
      <c r="G21" s="116"/>
      <c r="H21" s="116" t="s">
        <v>56</v>
      </c>
      <c r="I21" s="116" t="s">
        <v>57</v>
      </c>
      <c r="J21" s="124">
        <v>0</v>
      </c>
      <c r="K21" s="122">
        <v>1</v>
      </c>
      <c r="L21" s="118"/>
      <c r="M21" s="117"/>
      <c r="N21" s="112"/>
      <c r="O21" s="31" t="s">
        <v>169</v>
      </c>
      <c r="P21" s="32">
        <v>5</v>
      </c>
      <c r="Q21" s="32">
        <v>5</v>
      </c>
      <c r="R21" s="104"/>
      <c r="S21" s="32" t="s">
        <v>87</v>
      </c>
      <c r="T21" s="44">
        <f>17000000</f>
        <v>17000000</v>
      </c>
      <c r="U21" s="81" t="s">
        <v>96</v>
      </c>
    </row>
    <row r="22" spans="1:21" s="1" customFormat="1" ht="33" customHeight="1">
      <c r="A22" s="109"/>
      <c r="B22" s="125"/>
      <c r="C22" s="125"/>
      <c r="D22" s="109"/>
      <c r="E22" s="125"/>
      <c r="F22" s="125"/>
      <c r="G22" s="116"/>
      <c r="H22" s="116"/>
      <c r="I22" s="116"/>
      <c r="J22" s="125"/>
      <c r="K22" s="123"/>
      <c r="L22" s="118"/>
      <c r="M22" s="117"/>
      <c r="N22" s="112"/>
      <c r="O22" s="31" t="s">
        <v>100</v>
      </c>
      <c r="P22" s="32">
        <v>0</v>
      </c>
      <c r="Q22" s="32">
        <v>1</v>
      </c>
      <c r="R22" s="104"/>
      <c r="S22" s="32" t="s">
        <v>87</v>
      </c>
      <c r="T22" s="44">
        <f>1342509798.04+20000000-2190620+298000000</f>
        <v>1658319178.04</v>
      </c>
      <c r="U22" s="81" t="s">
        <v>96</v>
      </c>
    </row>
    <row r="23" spans="1:21" s="1" customFormat="1" ht="33" customHeight="1">
      <c r="A23" s="109"/>
      <c r="B23" s="125"/>
      <c r="C23" s="125"/>
      <c r="D23" s="109"/>
      <c r="E23" s="125"/>
      <c r="F23" s="125"/>
      <c r="G23" s="116"/>
      <c r="H23" s="116"/>
      <c r="I23" s="116"/>
      <c r="J23" s="125"/>
      <c r="K23" s="123"/>
      <c r="L23" s="118"/>
      <c r="M23" s="117"/>
      <c r="N23" s="112"/>
      <c r="O23" s="58" t="s">
        <v>170</v>
      </c>
      <c r="P23" s="32">
        <v>0</v>
      </c>
      <c r="Q23" s="32">
        <v>5</v>
      </c>
      <c r="R23" s="104"/>
      <c r="S23" s="32" t="s">
        <v>87</v>
      </c>
      <c r="T23" s="44">
        <v>17658124</v>
      </c>
      <c r="U23" s="81" t="s">
        <v>96</v>
      </c>
    </row>
    <row r="24" spans="1:22" s="1" customFormat="1" ht="36" customHeight="1">
      <c r="A24" s="109"/>
      <c r="B24" s="125"/>
      <c r="C24" s="125"/>
      <c r="D24" s="109"/>
      <c r="E24" s="59">
        <v>15500</v>
      </c>
      <c r="F24" s="59" t="s">
        <v>58</v>
      </c>
      <c r="G24" s="116"/>
      <c r="H24" s="106" t="s">
        <v>59</v>
      </c>
      <c r="I24" s="106" t="s">
        <v>60</v>
      </c>
      <c r="J24" s="126">
        <v>15500</v>
      </c>
      <c r="K24" s="119" t="s">
        <v>58</v>
      </c>
      <c r="L24" s="118"/>
      <c r="M24" s="117"/>
      <c r="N24" s="112"/>
      <c r="O24" s="31" t="s">
        <v>171</v>
      </c>
      <c r="P24" s="32">
        <v>2</v>
      </c>
      <c r="Q24" s="32">
        <v>3</v>
      </c>
      <c r="R24" s="104"/>
      <c r="S24" s="32" t="s">
        <v>102</v>
      </c>
      <c r="T24" s="44">
        <v>24400000</v>
      </c>
      <c r="U24" s="81" t="s">
        <v>96</v>
      </c>
      <c r="V24" s="51"/>
    </row>
    <row r="25" spans="1:21" s="1" customFormat="1" ht="36" customHeight="1">
      <c r="A25" s="109"/>
      <c r="B25" s="125"/>
      <c r="C25" s="125"/>
      <c r="D25" s="109"/>
      <c r="E25" s="59"/>
      <c r="F25" s="59"/>
      <c r="G25" s="116"/>
      <c r="H25" s="106"/>
      <c r="I25" s="106"/>
      <c r="J25" s="126"/>
      <c r="K25" s="119"/>
      <c r="L25" s="118"/>
      <c r="M25" s="117"/>
      <c r="N25" s="112"/>
      <c r="O25" s="31" t="s">
        <v>172</v>
      </c>
      <c r="P25" s="32">
        <v>1</v>
      </c>
      <c r="Q25" s="32">
        <v>2</v>
      </c>
      <c r="R25" s="104"/>
      <c r="S25" s="32" t="s">
        <v>88</v>
      </c>
      <c r="T25" s="44">
        <v>8400000</v>
      </c>
      <c r="U25" s="81" t="s">
        <v>96</v>
      </c>
    </row>
    <row r="26" spans="1:21" s="1" customFormat="1" ht="36" customHeight="1">
      <c r="A26" s="109"/>
      <c r="B26" s="125"/>
      <c r="C26" s="125"/>
      <c r="D26" s="109"/>
      <c r="E26" s="59"/>
      <c r="F26" s="59"/>
      <c r="G26" s="116"/>
      <c r="H26" s="106"/>
      <c r="I26" s="106"/>
      <c r="J26" s="126"/>
      <c r="K26" s="119"/>
      <c r="L26" s="118"/>
      <c r="M26" s="117"/>
      <c r="N26" s="112"/>
      <c r="O26" s="31" t="s">
        <v>174</v>
      </c>
      <c r="P26" s="32">
        <v>1</v>
      </c>
      <c r="Q26" s="32">
        <v>1</v>
      </c>
      <c r="R26" s="104"/>
      <c r="S26" s="32" t="s">
        <v>175</v>
      </c>
      <c r="T26" s="44">
        <v>57294590</v>
      </c>
      <c r="U26" s="81" t="s">
        <v>96</v>
      </c>
    </row>
    <row r="27" spans="1:21" s="1" customFormat="1" ht="50.25" customHeight="1">
      <c r="A27" s="109"/>
      <c r="B27" s="125"/>
      <c r="C27" s="125"/>
      <c r="D27" s="109"/>
      <c r="E27" s="59">
        <v>0</v>
      </c>
      <c r="F27" s="59" t="s">
        <v>61</v>
      </c>
      <c r="G27" s="116"/>
      <c r="H27" s="56" t="s">
        <v>62</v>
      </c>
      <c r="I27" s="56" t="s">
        <v>63</v>
      </c>
      <c r="J27" s="57">
        <v>0</v>
      </c>
      <c r="K27" s="67" t="s">
        <v>61</v>
      </c>
      <c r="L27" s="118"/>
      <c r="M27" s="117"/>
      <c r="N27" s="112"/>
      <c r="O27" s="31" t="s">
        <v>125</v>
      </c>
      <c r="P27" s="32">
        <v>1</v>
      </c>
      <c r="Q27" s="32">
        <v>1</v>
      </c>
      <c r="R27" s="104"/>
      <c r="S27" s="32" t="s">
        <v>88</v>
      </c>
      <c r="T27" s="44">
        <v>57000000</v>
      </c>
      <c r="U27" s="81" t="s">
        <v>96</v>
      </c>
    </row>
    <row r="28" spans="1:21" s="1" customFormat="1" ht="31.5" customHeight="1">
      <c r="A28" s="109"/>
      <c r="B28" s="125"/>
      <c r="C28" s="125"/>
      <c r="D28" s="109"/>
      <c r="E28" s="105">
        <v>0</v>
      </c>
      <c r="F28" s="105" t="s">
        <v>64</v>
      </c>
      <c r="G28" s="116"/>
      <c r="H28" s="114" t="s">
        <v>65</v>
      </c>
      <c r="I28" s="114" t="s">
        <v>65</v>
      </c>
      <c r="J28" s="113">
        <v>0</v>
      </c>
      <c r="K28" s="119" t="s">
        <v>64</v>
      </c>
      <c r="L28" s="118"/>
      <c r="M28" s="117"/>
      <c r="N28" s="112"/>
      <c r="O28" s="31" t="s">
        <v>110</v>
      </c>
      <c r="P28" s="32">
        <v>0</v>
      </c>
      <c r="Q28" s="32">
        <v>5</v>
      </c>
      <c r="R28" s="104"/>
      <c r="S28" s="32" t="s">
        <v>88</v>
      </c>
      <c r="T28" s="44">
        <f>27200000+4000000</f>
        <v>31200000</v>
      </c>
      <c r="U28" s="81" t="s">
        <v>96</v>
      </c>
    </row>
    <row r="29" spans="1:21" s="1" customFormat="1" ht="30" customHeight="1">
      <c r="A29" s="109"/>
      <c r="B29" s="125"/>
      <c r="C29" s="125"/>
      <c r="D29" s="109"/>
      <c r="E29" s="125"/>
      <c r="F29" s="125"/>
      <c r="G29" s="116"/>
      <c r="H29" s="116"/>
      <c r="I29" s="116"/>
      <c r="J29" s="125"/>
      <c r="K29" s="123"/>
      <c r="L29" s="118"/>
      <c r="M29" s="117"/>
      <c r="N29" s="112"/>
      <c r="O29" s="179" t="s">
        <v>109</v>
      </c>
      <c r="P29" s="98">
        <v>1</v>
      </c>
      <c r="Q29" s="98">
        <v>1</v>
      </c>
      <c r="R29" s="104"/>
      <c r="S29" s="32" t="s">
        <v>103</v>
      </c>
      <c r="T29" s="44">
        <f>63475000+4760000+25474000</f>
        <v>93709000</v>
      </c>
      <c r="U29" s="81" t="s">
        <v>96</v>
      </c>
    </row>
    <row r="30" spans="1:21" s="1" customFormat="1" ht="30" customHeight="1">
      <c r="A30" s="109"/>
      <c r="B30" s="125"/>
      <c r="C30" s="125"/>
      <c r="D30" s="109"/>
      <c r="E30" s="125"/>
      <c r="F30" s="125"/>
      <c r="G30" s="116"/>
      <c r="H30" s="116"/>
      <c r="I30" s="116"/>
      <c r="J30" s="125"/>
      <c r="K30" s="123"/>
      <c r="L30" s="118"/>
      <c r="M30" s="117"/>
      <c r="N30" s="112"/>
      <c r="O30" s="179"/>
      <c r="P30" s="98"/>
      <c r="Q30" s="98"/>
      <c r="R30" s="104"/>
      <c r="S30" s="32" t="s">
        <v>84</v>
      </c>
      <c r="T30" s="44">
        <f>30356977+187808852-87808852+80000000+45970570</f>
        <v>256327547</v>
      </c>
      <c r="U30" s="81" t="s">
        <v>96</v>
      </c>
    </row>
    <row r="31" spans="1:21" s="1" customFormat="1" ht="30" customHeight="1">
      <c r="A31" s="109"/>
      <c r="B31" s="125"/>
      <c r="C31" s="125"/>
      <c r="D31" s="109"/>
      <c r="E31" s="125"/>
      <c r="F31" s="125"/>
      <c r="G31" s="116"/>
      <c r="H31" s="116"/>
      <c r="I31" s="116"/>
      <c r="J31" s="125"/>
      <c r="K31" s="123"/>
      <c r="L31" s="118"/>
      <c r="M31" s="117"/>
      <c r="N31" s="112"/>
      <c r="O31" s="112"/>
      <c r="P31" s="125"/>
      <c r="Q31" s="125"/>
      <c r="R31" s="104"/>
      <c r="S31" s="32" t="s">
        <v>88</v>
      </c>
      <c r="T31" s="44">
        <f>91738203.67+67966303+68500000+30900000+104143513+100000000</f>
        <v>463248019.67</v>
      </c>
      <c r="U31" s="81" t="s">
        <v>96</v>
      </c>
    </row>
    <row r="32" spans="1:21" s="1" customFormat="1" ht="30" customHeight="1">
      <c r="A32" s="111" t="s">
        <v>177</v>
      </c>
      <c r="B32" s="109" t="s">
        <v>45</v>
      </c>
      <c r="C32" s="125" t="s">
        <v>46</v>
      </c>
      <c r="D32" s="109" t="s">
        <v>47</v>
      </c>
      <c r="E32" s="105">
        <v>0</v>
      </c>
      <c r="F32" s="105">
        <v>1</v>
      </c>
      <c r="G32" s="116" t="s">
        <v>48</v>
      </c>
      <c r="H32" s="116" t="s">
        <v>66</v>
      </c>
      <c r="I32" s="116" t="s">
        <v>66</v>
      </c>
      <c r="J32" s="125">
        <v>0</v>
      </c>
      <c r="K32" s="123">
        <v>1</v>
      </c>
      <c r="L32" s="118"/>
      <c r="M32" s="117" t="s">
        <v>89</v>
      </c>
      <c r="N32" s="112" t="s">
        <v>90</v>
      </c>
      <c r="O32" s="42" t="s">
        <v>131</v>
      </c>
      <c r="P32" s="33">
        <v>0</v>
      </c>
      <c r="Q32" s="33">
        <v>3</v>
      </c>
      <c r="R32" s="112"/>
      <c r="S32" s="32" t="s">
        <v>88</v>
      </c>
      <c r="T32" s="44">
        <f>6000000+4400000+6000000+6000000</f>
        <v>22400000</v>
      </c>
      <c r="U32" s="81" t="s">
        <v>96</v>
      </c>
    </row>
    <row r="33" spans="1:24" s="1" customFormat="1" ht="44.25" customHeight="1">
      <c r="A33" s="109"/>
      <c r="B33" s="109"/>
      <c r="C33" s="109"/>
      <c r="D33" s="109"/>
      <c r="E33" s="125"/>
      <c r="F33" s="125"/>
      <c r="G33" s="116"/>
      <c r="H33" s="116"/>
      <c r="I33" s="116"/>
      <c r="J33" s="125"/>
      <c r="K33" s="123"/>
      <c r="L33" s="118"/>
      <c r="M33" s="117"/>
      <c r="N33" s="112"/>
      <c r="O33" s="42" t="s">
        <v>126</v>
      </c>
      <c r="P33" s="33">
        <v>0</v>
      </c>
      <c r="Q33" s="33">
        <v>1</v>
      </c>
      <c r="R33" s="112"/>
      <c r="S33" s="32" t="s">
        <v>103</v>
      </c>
      <c r="T33" s="44">
        <v>150000000</v>
      </c>
      <c r="U33" s="81" t="s">
        <v>96</v>
      </c>
      <c r="X33" s="55"/>
    </row>
    <row r="34" spans="1:24" s="1" customFormat="1" ht="44.25" customHeight="1">
      <c r="A34" s="109"/>
      <c r="B34" s="109"/>
      <c r="C34" s="109"/>
      <c r="D34" s="109"/>
      <c r="E34" s="33"/>
      <c r="F34" s="33"/>
      <c r="G34" s="116"/>
      <c r="H34" s="112" t="s">
        <v>67</v>
      </c>
      <c r="I34" s="112" t="s">
        <v>67</v>
      </c>
      <c r="J34" s="125">
        <v>0</v>
      </c>
      <c r="K34" s="123">
        <v>1</v>
      </c>
      <c r="L34" s="118"/>
      <c r="M34" s="117"/>
      <c r="N34" s="112"/>
      <c r="O34" s="42" t="s">
        <v>111</v>
      </c>
      <c r="P34" s="33">
        <v>0</v>
      </c>
      <c r="Q34" s="33">
        <v>3</v>
      </c>
      <c r="R34" s="112"/>
      <c r="S34" s="32" t="s">
        <v>88</v>
      </c>
      <c r="T34" s="44">
        <f>6000000+4400000+6000000+4000000+4000000</f>
        <v>24400000</v>
      </c>
      <c r="U34" s="81" t="s">
        <v>96</v>
      </c>
      <c r="X34" s="55"/>
    </row>
    <row r="35" spans="1:24" s="1" customFormat="1" ht="35.25" customHeight="1">
      <c r="A35" s="109"/>
      <c r="B35" s="109"/>
      <c r="C35" s="109"/>
      <c r="D35" s="109"/>
      <c r="E35" s="59">
        <v>0</v>
      </c>
      <c r="F35" s="59">
        <v>1</v>
      </c>
      <c r="G35" s="116"/>
      <c r="H35" s="104"/>
      <c r="I35" s="104"/>
      <c r="J35" s="93"/>
      <c r="K35" s="91"/>
      <c r="L35" s="118"/>
      <c r="M35" s="117"/>
      <c r="N35" s="112"/>
      <c r="O35" s="31" t="s">
        <v>127</v>
      </c>
      <c r="P35" s="32">
        <v>0</v>
      </c>
      <c r="Q35" s="32">
        <v>1</v>
      </c>
      <c r="R35" s="104"/>
      <c r="S35" s="32" t="s">
        <v>84</v>
      </c>
      <c r="T35" s="44">
        <v>50000000</v>
      </c>
      <c r="U35" s="81" t="s">
        <v>96</v>
      </c>
      <c r="X35" s="55"/>
    </row>
    <row r="36" spans="1:24" s="1" customFormat="1" ht="30.75" customHeight="1">
      <c r="A36" s="111" t="s">
        <v>177</v>
      </c>
      <c r="B36" s="109" t="s">
        <v>68</v>
      </c>
      <c r="C36" s="109" t="s">
        <v>69</v>
      </c>
      <c r="D36" s="109" t="s">
        <v>70</v>
      </c>
      <c r="E36" s="105">
        <v>0</v>
      </c>
      <c r="F36" s="105" t="s">
        <v>72</v>
      </c>
      <c r="G36" s="116" t="s">
        <v>71</v>
      </c>
      <c r="H36" s="114" t="s">
        <v>73</v>
      </c>
      <c r="I36" s="114" t="s">
        <v>73</v>
      </c>
      <c r="J36" s="113">
        <v>0</v>
      </c>
      <c r="K36" s="100" t="s">
        <v>72</v>
      </c>
      <c r="L36" s="118"/>
      <c r="M36" s="117" t="s">
        <v>123</v>
      </c>
      <c r="N36" s="112" t="s">
        <v>124</v>
      </c>
      <c r="O36" s="31" t="s">
        <v>111</v>
      </c>
      <c r="P36" s="32">
        <v>0</v>
      </c>
      <c r="Q36" s="32">
        <v>3</v>
      </c>
      <c r="R36" s="104"/>
      <c r="S36" s="32" t="s">
        <v>88</v>
      </c>
      <c r="T36" s="44">
        <f>6400000+4400000+6000000+12000000+4000000</f>
        <v>32800000</v>
      </c>
      <c r="U36" s="81" t="s">
        <v>96</v>
      </c>
      <c r="X36" s="55"/>
    </row>
    <row r="37" spans="1:24" s="1" customFormat="1" ht="104.25" customHeight="1">
      <c r="A37" s="109"/>
      <c r="B37" s="109"/>
      <c r="C37" s="110"/>
      <c r="D37" s="110"/>
      <c r="E37" s="93"/>
      <c r="F37" s="93"/>
      <c r="G37" s="115"/>
      <c r="H37" s="115"/>
      <c r="I37" s="115"/>
      <c r="J37" s="93"/>
      <c r="K37" s="91"/>
      <c r="L37" s="102"/>
      <c r="M37" s="103"/>
      <c r="N37" s="104"/>
      <c r="O37" s="63" t="s">
        <v>128</v>
      </c>
      <c r="P37" s="32">
        <v>0</v>
      </c>
      <c r="Q37" s="32">
        <v>1</v>
      </c>
      <c r="R37" s="104"/>
      <c r="S37" s="32" t="s">
        <v>176</v>
      </c>
      <c r="T37" s="44">
        <f>1800000000+395605618</f>
        <v>2195605618</v>
      </c>
      <c r="U37" s="81" t="s">
        <v>96</v>
      </c>
      <c r="X37" s="55"/>
    </row>
    <row r="38" spans="1:21" s="1" customFormat="1" ht="63.75" customHeight="1">
      <c r="A38" s="109"/>
      <c r="B38" s="109"/>
      <c r="C38" s="59" t="s">
        <v>69</v>
      </c>
      <c r="D38" s="36" t="s">
        <v>70</v>
      </c>
      <c r="E38" s="59">
        <v>2</v>
      </c>
      <c r="F38" s="59" t="s">
        <v>74</v>
      </c>
      <c r="G38" s="56" t="s">
        <v>71</v>
      </c>
      <c r="H38" s="56" t="s">
        <v>75</v>
      </c>
      <c r="I38" s="56" t="s">
        <v>76</v>
      </c>
      <c r="J38" s="57">
        <v>2</v>
      </c>
      <c r="K38" s="66" t="s">
        <v>74</v>
      </c>
      <c r="L38" s="102"/>
      <c r="M38" s="103"/>
      <c r="N38" s="104"/>
      <c r="O38" s="31" t="s">
        <v>132</v>
      </c>
      <c r="P38" s="32">
        <v>0</v>
      </c>
      <c r="Q38" s="32">
        <v>1</v>
      </c>
      <c r="R38" s="104"/>
      <c r="S38" s="32" t="s">
        <v>91</v>
      </c>
      <c r="T38" s="44">
        <v>400000000</v>
      </c>
      <c r="U38" s="81" t="s">
        <v>96</v>
      </c>
    </row>
    <row r="39" spans="1:21" s="1" customFormat="1" ht="39.75" customHeight="1">
      <c r="A39" s="111" t="s">
        <v>177</v>
      </c>
      <c r="B39" s="112" t="s">
        <v>117</v>
      </c>
      <c r="C39" s="106" t="s">
        <v>118</v>
      </c>
      <c r="D39" s="106" t="s">
        <v>119</v>
      </c>
      <c r="E39" s="101">
        <v>12</v>
      </c>
      <c r="F39" s="105" t="s">
        <v>139</v>
      </c>
      <c r="G39" s="106" t="s">
        <v>120</v>
      </c>
      <c r="H39" s="107" t="s">
        <v>140</v>
      </c>
      <c r="I39" s="106" t="s">
        <v>141</v>
      </c>
      <c r="J39" s="108">
        <v>3</v>
      </c>
      <c r="K39" s="100" t="s">
        <v>142</v>
      </c>
      <c r="L39" s="102"/>
      <c r="M39" s="103" t="s">
        <v>121</v>
      </c>
      <c r="N39" s="104" t="s">
        <v>122</v>
      </c>
      <c r="O39" s="31" t="s">
        <v>130</v>
      </c>
      <c r="P39" s="32">
        <v>0</v>
      </c>
      <c r="Q39" s="32">
        <v>3</v>
      </c>
      <c r="R39" s="104"/>
      <c r="S39" s="32" t="s">
        <v>88</v>
      </c>
      <c r="T39" s="44">
        <f>13000000+12000000</f>
        <v>25000000</v>
      </c>
      <c r="U39" s="81" t="s">
        <v>96</v>
      </c>
    </row>
    <row r="40" spans="1:21" s="1" customFormat="1" ht="109.5" customHeight="1">
      <c r="A40" s="110"/>
      <c r="B40" s="104"/>
      <c r="C40" s="104"/>
      <c r="D40" s="104"/>
      <c r="E40" s="93"/>
      <c r="F40" s="93"/>
      <c r="G40" s="104"/>
      <c r="H40" s="104"/>
      <c r="I40" s="104"/>
      <c r="J40" s="93"/>
      <c r="K40" s="91"/>
      <c r="L40" s="102"/>
      <c r="M40" s="103"/>
      <c r="N40" s="104"/>
      <c r="O40" s="73" t="s">
        <v>143</v>
      </c>
      <c r="P40" s="43">
        <v>0</v>
      </c>
      <c r="Q40" s="43">
        <v>1</v>
      </c>
      <c r="R40" s="104"/>
      <c r="S40" s="43" t="s">
        <v>88</v>
      </c>
      <c r="T40" s="47">
        <v>200000000</v>
      </c>
      <c r="U40" s="81" t="s">
        <v>96</v>
      </c>
    </row>
    <row r="41" spans="1:21" s="1" customFormat="1" ht="79.5" customHeight="1">
      <c r="A41" s="64" t="s">
        <v>177</v>
      </c>
      <c r="B41" s="60" t="s">
        <v>68</v>
      </c>
      <c r="C41" s="61" t="s">
        <v>145</v>
      </c>
      <c r="D41" s="60" t="s">
        <v>133</v>
      </c>
      <c r="E41" s="61">
        <v>1</v>
      </c>
      <c r="F41" s="61">
        <v>1</v>
      </c>
      <c r="G41" s="48" t="s">
        <v>134</v>
      </c>
      <c r="H41" s="48" t="s">
        <v>146</v>
      </c>
      <c r="I41" s="48" t="s">
        <v>147</v>
      </c>
      <c r="J41" s="49">
        <v>1</v>
      </c>
      <c r="K41" s="68">
        <v>1</v>
      </c>
      <c r="L41" s="78"/>
      <c r="M41" s="35" t="s">
        <v>148</v>
      </c>
      <c r="N41" s="31" t="s">
        <v>160</v>
      </c>
      <c r="O41" s="31" t="s">
        <v>149</v>
      </c>
      <c r="P41" s="35">
        <v>0</v>
      </c>
      <c r="Q41" s="35">
        <v>1</v>
      </c>
      <c r="R41" s="31"/>
      <c r="S41" s="32" t="s">
        <v>88</v>
      </c>
      <c r="T41" s="44">
        <v>57000000</v>
      </c>
      <c r="U41" s="81" t="s">
        <v>96</v>
      </c>
    </row>
    <row r="42" spans="1:21" s="1" customFormat="1" ht="86.25" customHeight="1">
      <c r="A42" s="62" t="s">
        <v>77</v>
      </c>
      <c r="B42" s="60" t="s">
        <v>134</v>
      </c>
      <c r="C42" s="61" t="s">
        <v>151</v>
      </c>
      <c r="D42" s="60" t="s">
        <v>152</v>
      </c>
      <c r="E42" s="61"/>
      <c r="F42" s="61"/>
      <c r="G42" s="48" t="s">
        <v>153</v>
      </c>
      <c r="H42" s="48" t="s">
        <v>154</v>
      </c>
      <c r="I42" s="48" t="s">
        <v>155</v>
      </c>
      <c r="J42" s="50">
        <v>3</v>
      </c>
      <c r="K42" s="69">
        <v>4</v>
      </c>
      <c r="L42" s="78"/>
      <c r="M42" s="35" t="s">
        <v>161</v>
      </c>
      <c r="N42" s="31" t="s">
        <v>162</v>
      </c>
      <c r="O42" s="31" t="s">
        <v>156</v>
      </c>
      <c r="P42" s="35">
        <v>0</v>
      </c>
      <c r="Q42" s="35">
        <v>1</v>
      </c>
      <c r="R42" s="31"/>
      <c r="S42" s="32" t="s">
        <v>84</v>
      </c>
      <c r="T42" s="44">
        <v>87808852</v>
      </c>
      <c r="U42" s="81" t="s">
        <v>96</v>
      </c>
    </row>
    <row r="43" spans="1:21" s="1" customFormat="1" ht="33" customHeight="1">
      <c r="A43" s="120" t="s">
        <v>77</v>
      </c>
      <c r="B43" s="112" t="s">
        <v>51</v>
      </c>
      <c r="C43" s="104" t="s">
        <v>52</v>
      </c>
      <c r="D43" s="110" t="s">
        <v>53</v>
      </c>
      <c r="E43" s="93">
        <v>1</v>
      </c>
      <c r="F43" s="93">
        <v>1</v>
      </c>
      <c r="G43" s="115" t="s">
        <v>54</v>
      </c>
      <c r="H43" s="115" t="s">
        <v>112</v>
      </c>
      <c r="I43" s="115" t="s">
        <v>112</v>
      </c>
      <c r="J43" s="93">
        <v>1</v>
      </c>
      <c r="K43" s="91">
        <v>1</v>
      </c>
      <c r="L43" s="102"/>
      <c r="M43" s="117" t="s">
        <v>115</v>
      </c>
      <c r="N43" s="112" t="s">
        <v>116</v>
      </c>
      <c r="O43" s="42" t="s">
        <v>114</v>
      </c>
      <c r="P43" s="33">
        <v>0</v>
      </c>
      <c r="Q43" s="33">
        <v>2</v>
      </c>
      <c r="R43" s="109"/>
      <c r="S43" s="32" t="s">
        <v>88</v>
      </c>
      <c r="T43" s="44">
        <f>6400000+8800000+3400000+3400000+12000000</f>
        <v>34000000</v>
      </c>
      <c r="U43" s="81" t="s">
        <v>96</v>
      </c>
    </row>
    <row r="44" spans="1:21" s="1" customFormat="1" ht="24.75" customHeight="1">
      <c r="A44" s="112"/>
      <c r="B44" s="112"/>
      <c r="C44" s="104"/>
      <c r="D44" s="110"/>
      <c r="E44" s="93"/>
      <c r="F44" s="93"/>
      <c r="G44" s="115"/>
      <c r="H44" s="115"/>
      <c r="I44" s="115"/>
      <c r="J44" s="93"/>
      <c r="K44" s="91"/>
      <c r="L44" s="102"/>
      <c r="M44" s="117"/>
      <c r="N44" s="112"/>
      <c r="O44" s="112" t="s">
        <v>113</v>
      </c>
      <c r="P44" s="125">
        <v>0</v>
      </c>
      <c r="Q44" s="125">
        <v>1</v>
      </c>
      <c r="R44" s="109"/>
      <c r="S44" s="32" t="s">
        <v>84</v>
      </c>
      <c r="T44" s="44">
        <v>56000000</v>
      </c>
      <c r="U44" s="81" t="s">
        <v>96</v>
      </c>
    </row>
    <row r="45" spans="1:21" s="1" customFormat="1" ht="26.25" customHeight="1">
      <c r="A45" s="112"/>
      <c r="B45" s="112"/>
      <c r="C45" s="110"/>
      <c r="D45" s="110"/>
      <c r="E45" s="93"/>
      <c r="F45" s="93"/>
      <c r="G45" s="115"/>
      <c r="H45" s="115"/>
      <c r="I45" s="115"/>
      <c r="J45" s="93"/>
      <c r="K45" s="91"/>
      <c r="L45" s="102"/>
      <c r="M45" s="117"/>
      <c r="N45" s="112"/>
      <c r="O45" s="104"/>
      <c r="P45" s="93"/>
      <c r="Q45" s="93"/>
      <c r="R45" s="110"/>
      <c r="S45" s="32" t="s">
        <v>103</v>
      </c>
      <c r="T45" s="44">
        <f>987715</f>
        <v>987715</v>
      </c>
      <c r="U45" s="81" t="s">
        <v>96</v>
      </c>
    </row>
    <row r="46" spans="1:21" s="1" customFormat="1" ht="99.75" customHeight="1">
      <c r="A46" s="62" t="s">
        <v>77</v>
      </c>
      <c r="B46" s="37" t="s">
        <v>68</v>
      </c>
      <c r="C46" s="59" t="s">
        <v>69</v>
      </c>
      <c r="D46" s="36" t="s">
        <v>70</v>
      </c>
      <c r="E46" s="38">
        <v>1</v>
      </c>
      <c r="F46" s="38">
        <v>1</v>
      </c>
      <c r="G46" s="56" t="s">
        <v>71</v>
      </c>
      <c r="H46" s="56" t="s">
        <v>78</v>
      </c>
      <c r="I46" s="56" t="s">
        <v>79</v>
      </c>
      <c r="J46" s="38">
        <v>1</v>
      </c>
      <c r="K46" s="70">
        <v>1</v>
      </c>
      <c r="L46" s="78"/>
      <c r="M46" s="35" t="s">
        <v>92</v>
      </c>
      <c r="N46" s="31" t="s">
        <v>93</v>
      </c>
      <c r="O46" s="31" t="s">
        <v>129</v>
      </c>
      <c r="P46" s="32">
        <v>5</v>
      </c>
      <c r="Q46" s="32">
        <v>7</v>
      </c>
      <c r="R46" s="31"/>
      <c r="S46" s="32" t="s">
        <v>94</v>
      </c>
      <c r="T46" s="44">
        <f>3801645451+15532242</f>
        <v>3817177693</v>
      </c>
      <c r="U46" s="81" t="s">
        <v>96</v>
      </c>
    </row>
    <row r="47" spans="1:21" s="1" customFormat="1" ht="26.25" customHeight="1">
      <c r="A47" s="83" t="s">
        <v>77</v>
      </c>
      <c r="B47" s="85" t="s">
        <v>68</v>
      </c>
      <c r="C47" s="82" t="s">
        <v>69</v>
      </c>
      <c r="D47" s="82" t="s">
        <v>133</v>
      </c>
      <c r="E47" s="82">
        <v>0</v>
      </c>
      <c r="F47" s="82">
        <v>5</v>
      </c>
      <c r="G47" s="82" t="s">
        <v>134</v>
      </c>
      <c r="H47" s="82" t="s">
        <v>135</v>
      </c>
      <c r="I47" s="82" t="s">
        <v>136</v>
      </c>
      <c r="J47" s="92">
        <v>0</v>
      </c>
      <c r="K47" s="90">
        <v>5</v>
      </c>
      <c r="L47" s="88"/>
      <c r="M47" s="86" t="s">
        <v>137</v>
      </c>
      <c r="N47" s="96" t="s">
        <v>144</v>
      </c>
      <c r="O47" s="96" t="s">
        <v>138</v>
      </c>
      <c r="P47" s="98"/>
      <c r="Q47" s="98"/>
      <c r="R47" s="96" t="s">
        <v>136</v>
      </c>
      <c r="S47" s="32" t="s">
        <v>163</v>
      </c>
      <c r="T47" s="44">
        <v>586933</v>
      </c>
      <c r="U47" s="94" t="s">
        <v>96</v>
      </c>
    </row>
    <row r="48" spans="1:21" s="1" customFormat="1" ht="61.5" customHeight="1" thickBot="1">
      <c r="A48" s="84"/>
      <c r="B48" s="85"/>
      <c r="C48" s="82"/>
      <c r="D48" s="82"/>
      <c r="E48" s="82"/>
      <c r="F48" s="82"/>
      <c r="G48" s="82"/>
      <c r="H48" s="82"/>
      <c r="I48" s="82"/>
      <c r="J48" s="93"/>
      <c r="K48" s="91"/>
      <c r="L48" s="89"/>
      <c r="M48" s="87"/>
      <c r="N48" s="97"/>
      <c r="O48" s="97"/>
      <c r="P48" s="99"/>
      <c r="Q48" s="99"/>
      <c r="R48" s="97"/>
      <c r="S48" s="79" t="s">
        <v>88</v>
      </c>
      <c r="T48" s="80">
        <f>56525000+40000000-24000000+9400000+21600000</f>
        <v>103525000</v>
      </c>
      <c r="U48" s="95"/>
    </row>
    <row r="49" spans="1:21" ht="15" customHeight="1">
      <c r="A49" s="136" t="s">
        <v>12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41">
        <f>T11+T12+T13+T14+T15+T16+T17+T18+T19+T20+T21+T22+T23+T24+T25+T26+T27+T28+T29+T30+T31+T32+T33+T34+T35+T36+T37+T38+T39+T40+T41+T42+T43+T44+T45+T46+T47+T48</f>
        <v>11799014909.71</v>
      </c>
      <c r="U49" s="26"/>
    </row>
    <row r="50" spans="1:21" ht="13.5" thickBo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42"/>
      <c r="U50" s="16"/>
    </row>
    <row r="51" spans="1:21" ht="12.75">
      <c r="A51" s="10"/>
      <c r="B51" s="8"/>
      <c r="C51" s="11"/>
      <c r="D51" s="8"/>
      <c r="E51" s="11"/>
      <c r="F51" s="8"/>
      <c r="G51" s="11"/>
      <c r="H51" s="8"/>
      <c r="I51" s="11"/>
      <c r="J51" s="11"/>
      <c r="K51" s="8"/>
      <c r="L51" s="11"/>
      <c r="M51" s="8"/>
      <c r="N51" s="5"/>
      <c r="O51" s="5"/>
      <c r="P51" s="5"/>
      <c r="Q51" s="5"/>
      <c r="R51" s="5"/>
      <c r="S51" s="5"/>
      <c r="T51" s="19"/>
      <c r="U51" s="13"/>
    </row>
    <row r="52" spans="1:21" ht="42.75" customHeight="1">
      <c r="A52" s="10"/>
      <c r="B52" s="8"/>
      <c r="C52" s="12"/>
      <c r="D52" s="8"/>
      <c r="E52" s="11"/>
      <c r="F52" s="8"/>
      <c r="G52" s="5"/>
      <c r="H52" s="5"/>
      <c r="I52" s="5"/>
      <c r="J52" s="145" t="s">
        <v>11</v>
      </c>
      <c r="K52" s="145"/>
      <c r="L52" s="145"/>
      <c r="M52" s="12"/>
      <c r="N52" s="12"/>
      <c r="O52" s="145" t="s">
        <v>9</v>
      </c>
      <c r="P52" s="145"/>
      <c r="Q52" s="145"/>
      <c r="R52" s="143"/>
      <c r="S52" s="143"/>
      <c r="T52" s="143"/>
      <c r="U52" s="144"/>
    </row>
    <row r="53" spans="1:21" ht="14.25">
      <c r="A53" s="10"/>
      <c r="B53" s="8"/>
      <c r="C53" s="12"/>
      <c r="D53" s="8"/>
      <c r="E53" s="11"/>
      <c r="F53" s="8"/>
      <c r="G53" s="5"/>
      <c r="H53" s="5"/>
      <c r="I53" s="5"/>
      <c r="J53" s="11"/>
      <c r="K53" s="8"/>
      <c r="L53" s="11"/>
      <c r="M53" s="8"/>
      <c r="N53" s="8"/>
      <c r="O53" s="12"/>
      <c r="P53" s="11"/>
      <c r="Q53" s="5"/>
      <c r="R53" s="5"/>
      <c r="S53" s="5"/>
      <c r="T53" s="19"/>
      <c r="U53" s="52"/>
    </row>
    <row r="54" spans="1:21" ht="14.25">
      <c r="A54" s="10"/>
      <c r="B54" s="8"/>
      <c r="C54" s="12"/>
      <c r="D54" s="8"/>
      <c r="E54" s="11"/>
      <c r="F54" s="8"/>
      <c r="G54" s="5"/>
      <c r="H54" s="5"/>
      <c r="I54" s="5"/>
      <c r="J54" s="11"/>
      <c r="K54" s="8"/>
      <c r="L54" s="11"/>
      <c r="M54" s="8"/>
      <c r="N54" s="8"/>
      <c r="O54" s="12"/>
      <c r="P54" s="11"/>
      <c r="Q54" s="11"/>
      <c r="R54" s="11"/>
      <c r="S54" s="11"/>
      <c r="T54" s="19"/>
      <c r="U54" s="53"/>
    </row>
    <row r="55" spans="1:21" ht="5.25" customHeight="1">
      <c r="A55" s="10"/>
      <c r="B55" s="8"/>
      <c r="C55" s="11"/>
      <c r="D55" s="8"/>
      <c r="E55" s="11"/>
      <c r="F55" s="8"/>
      <c r="G55" s="5"/>
      <c r="H55" s="5"/>
      <c r="I55" s="5"/>
      <c r="J55" s="11"/>
      <c r="K55" s="8"/>
      <c r="L55" s="11"/>
      <c r="M55" s="8"/>
      <c r="N55" s="8"/>
      <c r="O55" s="11"/>
      <c r="P55" s="11"/>
      <c r="Q55" s="11"/>
      <c r="R55" s="11"/>
      <c r="S55" s="11"/>
      <c r="T55" s="19"/>
      <c r="U55" s="14"/>
    </row>
    <row r="56" spans="1:21" ht="25.5" customHeight="1" thickBot="1">
      <c r="A56" s="10"/>
      <c r="B56" s="8"/>
      <c r="C56" s="12"/>
      <c r="D56" s="8"/>
      <c r="E56" s="11"/>
      <c r="F56" s="8"/>
      <c r="G56" s="5"/>
      <c r="H56" s="5"/>
      <c r="I56" s="5"/>
      <c r="J56" s="146" t="s">
        <v>158</v>
      </c>
      <c r="K56" s="147"/>
      <c r="L56" s="147"/>
      <c r="M56" s="8"/>
      <c r="N56" s="8"/>
      <c r="O56" s="25" t="s">
        <v>96</v>
      </c>
      <c r="P56" s="25"/>
      <c r="Q56" s="11"/>
      <c r="R56" s="11"/>
      <c r="S56" s="11"/>
      <c r="T56" s="19"/>
      <c r="U56" s="14"/>
    </row>
    <row r="57" spans="1:21" ht="25.5" customHeight="1">
      <c r="A57" s="10"/>
      <c r="B57" s="8"/>
      <c r="C57" s="15"/>
      <c r="D57" s="8"/>
      <c r="E57" s="11"/>
      <c r="F57" s="8"/>
      <c r="G57" s="5"/>
      <c r="H57" s="5"/>
      <c r="I57" s="5"/>
      <c r="J57" s="140" t="s">
        <v>34</v>
      </c>
      <c r="K57" s="140"/>
      <c r="L57" s="140"/>
      <c r="M57" s="21"/>
      <c r="N57" s="21"/>
      <c r="O57" s="140" t="s">
        <v>97</v>
      </c>
      <c r="P57" s="140"/>
      <c r="Q57" s="140"/>
      <c r="R57" s="11"/>
      <c r="S57" s="11"/>
      <c r="T57" s="19"/>
      <c r="U57" s="14"/>
    </row>
    <row r="58" spans="1:21" ht="15">
      <c r="A58" s="10"/>
      <c r="B58" s="8"/>
      <c r="C58" s="15"/>
      <c r="D58" s="8"/>
      <c r="E58" s="11"/>
      <c r="F58" s="8"/>
      <c r="G58" s="5"/>
      <c r="H58" s="5"/>
      <c r="I58" s="5"/>
      <c r="J58" s="128" t="s">
        <v>157</v>
      </c>
      <c r="K58" s="129"/>
      <c r="L58" s="129"/>
      <c r="M58" s="21"/>
      <c r="N58" s="21"/>
      <c r="O58" s="128" t="s">
        <v>159</v>
      </c>
      <c r="P58" s="129"/>
      <c r="Q58" s="11"/>
      <c r="R58" s="11"/>
      <c r="S58" s="11"/>
      <c r="T58" s="19"/>
      <c r="U58" s="14"/>
    </row>
    <row r="59" spans="1:21" ht="14.25">
      <c r="A59" s="10"/>
      <c r="B59" s="8"/>
      <c r="C59" s="11"/>
      <c r="D59" s="8"/>
      <c r="E59" s="11"/>
      <c r="F59" s="8"/>
      <c r="G59" s="11"/>
      <c r="H59" s="8"/>
      <c r="I59" s="11"/>
      <c r="J59" s="11"/>
      <c r="K59" s="8"/>
      <c r="L59" s="12"/>
      <c r="M59" s="8"/>
      <c r="N59" s="11"/>
      <c r="O59" s="11"/>
      <c r="P59" s="11"/>
      <c r="Q59" s="11"/>
      <c r="R59" s="11"/>
      <c r="S59" s="11"/>
      <c r="T59" s="19"/>
      <c r="U59" s="14"/>
    </row>
    <row r="60" spans="1:21" ht="14.25">
      <c r="A60" s="10"/>
      <c r="B60" s="8"/>
      <c r="C60" s="11"/>
      <c r="D60" s="8"/>
      <c r="E60" s="11"/>
      <c r="F60" s="8"/>
      <c r="G60" s="11"/>
      <c r="H60" s="8"/>
      <c r="I60" s="11"/>
      <c r="J60" s="11"/>
      <c r="K60" s="8"/>
      <c r="L60" s="12"/>
      <c r="M60" s="8"/>
      <c r="N60" s="11"/>
      <c r="O60" s="11"/>
      <c r="P60" s="11"/>
      <c r="Q60" s="11"/>
      <c r="R60" s="11"/>
      <c r="S60" s="11"/>
      <c r="T60" s="19"/>
      <c r="U60" s="14"/>
    </row>
    <row r="61" spans="1:21" ht="31.5" customHeight="1" thickBot="1">
      <c r="A61" s="133" t="s">
        <v>13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5"/>
    </row>
    <row r="62" spans="1:2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sheetProtection/>
  <protectedRanges>
    <protectedRange sqref="R11:R48" name="Rango2"/>
    <protectedRange sqref="L11:L48" name="Rango1"/>
  </protectedRanges>
  <autoFilter ref="A10:U50"/>
  <mergeCells count="170">
    <mergeCell ref="O12:O13"/>
    <mergeCell ref="P12:P13"/>
    <mergeCell ref="Q12:Q13"/>
    <mergeCell ref="B16:B31"/>
    <mergeCell ref="I34:I35"/>
    <mergeCell ref="J34:J35"/>
    <mergeCell ref="K34:K35"/>
    <mergeCell ref="Q29:Q31"/>
    <mergeCell ref="O29:O31"/>
    <mergeCell ref="P29:P31"/>
    <mergeCell ref="R32:R35"/>
    <mergeCell ref="R43:R45"/>
    <mergeCell ref="I32:I33"/>
    <mergeCell ref="O44:O45"/>
    <mergeCell ref="P44:P45"/>
    <mergeCell ref="Q44:Q45"/>
    <mergeCell ref="L32:L35"/>
    <mergeCell ref="J43:J45"/>
    <mergeCell ref="K43:K45"/>
    <mergeCell ref="L43:L45"/>
    <mergeCell ref="N16:N31"/>
    <mergeCell ref="J32:J33"/>
    <mergeCell ref="K28:K31"/>
    <mergeCell ref="K32:K33"/>
    <mergeCell ref="A12:A15"/>
    <mergeCell ref="G12:G15"/>
    <mergeCell ref="L16:L31"/>
    <mergeCell ref="J16:J20"/>
    <mergeCell ref="E28:E31"/>
    <mergeCell ref="F28:F31"/>
    <mergeCell ref="C12:C15"/>
    <mergeCell ref="D12:D15"/>
    <mergeCell ref="E12:E15"/>
    <mergeCell ref="A16:A31"/>
    <mergeCell ref="F12:F15"/>
    <mergeCell ref="D16:D31"/>
    <mergeCell ref="E16:E20"/>
    <mergeCell ref="F16:F20"/>
    <mergeCell ref="B12:B15"/>
    <mergeCell ref="I21:I23"/>
    <mergeCell ref="E21:E23"/>
    <mergeCell ref="F21:F23"/>
    <mergeCell ref="G16:G31"/>
    <mergeCell ref="A8:K8"/>
    <mergeCell ref="J52:L52"/>
    <mergeCell ref="L8:N8"/>
    <mergeCell ref="E32:E33"/>
    <mergeCell ref="F32:F33"/>
    <mergeCell ref="H32:H33"/>
    <mergeCell ref="J57:L57"/>
    <mergeCell ref="A9:A10"/>
    <mergeCell ref="G9:G10"/>
    <mergeCell ref="H9:H10"/>
    <mergeCell ref="I9:K9"/>
    <mergeCell ref="C16:C31"/>
    <mergeCell ref="A32:A35"/>
    <mergeCell ref="B32:B35"/>
    <mergeCell ref="C32:C35"/>
    <mergeCell ref="D32:D35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O8:Q8"/>
    <mergeCell ref="R8:T8"/>
    <mergeCell ref="A61:U61"/>
    <mergeCell ref="A49:S50"/>
    <mergeCell ref="O57:Q57"/>
    <mergeCell ref="T49:T50"/>
    <mergeCell ref="R52:U52"/>
    <mergeCell ref="O52:Q52"/>
    <mergeCell ref="J56:L56"/>
    <mergeCell ref="J58:L58"/>
    <mergeCell ref="O58:P58"/>
    <mergeCell ref="H12:H15"/>
    <mergeCell ref="I12:I15"/>
    <mergeCell ref="J12:J15"/>
    <mergeCell ref="K12:K15"/>
    <mergeCell ref="M12:M15"/>
    <mergeCell ref="N32:N35"/>
    <mergeCell ref="M32:M35"/>
    <mergeCell ref="P19:P20"/>
    <mergeCell ref="H28:H31"/>
    <mergeCell ref="R12:R15"/>
    <mergeCell ref="L12:L15"/>
    <mergeCell ref="N12:N15"/>
    <mergeCell ref="Q19:Q20"/>
    <mergeCell ref="H16:H20"/>
    <mergeCell ref="I16:I20"/>
    <mergeCell ref="M16:M31"/>
    <mergeCell ref="J28:J31"/>
    <mergeCell ref="R16:R31"/>
    <mergeCell ref="O19:O20"/>
    <mergeCell ref="H34:H35"/>
    <mergeCell ref="I28:I31"/>
    <mergeCell ref="G32:G35"/>
    <mergeCell ref="K16:K20"/>
    <mergeCell ref="K21:K23"/>
    <mergeCell ref="H21:H23"/>
    <mergeCell ref="J21:J23"/>
    <mergeCell ref="H24:H26"/>
    <mergeCell ref="I24:I26"/>
    <mergeCell ref="J24:J26"/>
    <mergeCell ref="K24:K26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R36:R38"/>
    <mergeCell ref="N36:N38"/>
    <mergeCell ref="M43:M45"/>
    <mergeCell ref="N43:N45"/>
    <mergeCell ref="M36:M38"/>
    <mergeCell ref="L36:L38"/>
    <mergeCell ref="K36:K37"/>
    <mergeCell ref="J36:J37"/>
    <mergeCell ref="I36:I37"/>
    <mergeCell ref="H36:H37"/>
    <mergeCell ref="F36:F37"/>
    <mergeCell ref="E36:E37"/>
    <mergeCell ref="G36:G37"/>
    <mergeCell ref="J39:J40"/>
    <mergeCell ref="D36:D37"/>
    <mergeCell ref="C36:C37"/>
    <mergeCell ref="B36:B38"/>
    <mergeCell ref="A36:A38"/>
    <mergeCell ref="A39:A40"/>
    <mergeCell ref="B39:B40"/>
    <mergeCell ref="C39:C40"/>
    <mergeCell ref="D39:D40"/>
    <mergeCell ref="K39:K40"/>
    <mergeCell ref="E39:E40"/>
    <mergeCell ref="L39:L40"/>
    <mergeCell ref="M39:M40"/>
    <mergeCell ref="N39:N40"/>
    <mergeCell ref="R39:R40"/>
    <mergeCell ref="F39:F40"/>
    <mergeCell ref="G39:G40"/>
    <mergeCell ref="H39:H40"/>
    <mergeCell ref="I39:I40"/>
    <mergeCell ref="U47:U48"/>
    <mergeCell ref="R47:R48"/>
    <mergeCell ref="Q47:Q48"/>
    <mergeCell ref="P47:P48"/>
    <mergeCell ref="O47:O48"/>
    <mergeCell ref="N47:N48"/>
    <mergeCell ref="M47:M48"/>
    <mergeCell ref="L47:L48"/>
    <mergeCell ref="K47:K48"/>
    <mergeCell ref="J47:J48"/>
    <mergeCell ref="I47:I48"/>
    <mergeCell ref="H47:H48"/>
    <mergeCell ref="G47:G48"/>
    <mergeCell ref="F47:F48"/>
    <mergeCell ref="E47:E48"/>
    <mergeCell ref="D47:D48"/>
    <mergeCell ref="C47:C48"/>
    <mergeCell ref="A47:A48"/>
    <mergeCell ref="B47:B48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2020-10-23T19:36:03Z</cp:lastPrinted>
  <dcterms:created xsi:type="dcterms:W3CDTF">2012-06-01T17:13:38Z</dcterms:created>
  <dcterms:modified xsi:type="dcterms:W3CDTF">2020-10-23T19:36:14Z</dcterms:modified>
  <cp:category/>
  <cp:version/>
  <cp:contentType/>
  <cp:contentStatus/>
</cp:coreProperties>
</file>