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610" tabRatio="493" firstSheet="2" activeTab="2"/>
  </bookViews>
  <sheets>
    <sheet name="asesoria social" sheetId="1" state="hidden" r:id="rId1"/>
    <sheet name="IMPTIMIR" sheetId="2" state="hidden" r:id="rId2"/>
    <sheet name="PLAN DE ACCION SOCIAL def" sheetId="3" r:id="rId3"/>
  </sheets>
  <definedNames>
    <definedName name="_xlfn.AGGREGATE" hidden="1">#NAME?</definedName>
    <definedName name="_xlnm.Print_Area" localSheetId="0">'asesoria social'!$A$1:$U$49</definedName>
    <definedName name="_xlnm.Print_Area" localSheetId="1">'IMPTIMIR'!$A$1:$F$208</definedName>
    <definedName name="_xlnm.Print_Area" localSheetId="2">'PLAN DE ACCION SOCIAL def'!$A$1:$AB$212</definedName>
    <definedName name="_xlnm.Print_Titles" localSheetId="0">'asesoria social'!$1:$10</definedName>
    <definedName name="_xlnm.Print_Titles" localSheetId="1">'IMPTIMIR'!$1:$4</definedName>
    <definedName name="_xlnm.Print_Titles" localSheetId="2">'PLAN DE ACCION SOCIAL def'!$1:$10</definedName>
  </definedNames>
  <calcPr fullCalcOnLoad="1"/>
</workbook>
</file>

<file path=xl/comments3.xml><?xml version="1.0" encoding="utf-8"?>
<comments xmlns="http://schemas.openxmlformats.org/spreadsheetml/2006/main">
  <authors>
    <author>Usuario</author>
  </authors>
  <commentList>
    <comment ref="P179" authorId="0">
      <text>
        <r>
          <rPr>
            <b/>
            <sz val="9"/>
            <rFont val="Times New Roman"/>
            <family val="1"/>
          </rPr>
          <t>Usuario:</t>
        </r>
        <r>
          <rPr>
            <sz val="9"/>
            <rFont val="Times New Roman"/>
            <family val="1"/>
          </rPr>
          <t xml:space="preserve">
verificar meta anual 4 se tenia programada una que debido a pandemia debio cancelarse por tiempo solo alcazariamos a realizar 2 en estos 3 meses afectando la meta anual</t>
        </r>
      </text>
    </comment>
    <comment ref="P180" authorId="0">
      <text>
        <r>
          <rPr>
            <b/>
            <sz val="9"/>
            <rFont val="Times New Roman"/>
            <family val="1"/>
          </rPr>
          <t>Usuario:</t>
        </r>
        <r>
          <rPr>
            <sz val="9"/>
            <rFont val="Times New Roman"/>
            <family val="1"/>
          </rPr>
          <t xml:space="preserve">
verificar meta anual 4 se se alcalzo a realizar un comite quedando pendietne 3 por tiempo solo alcazariamos a realizar 2 en estos 3 meses afectando la meta anual
</t>
        </r>
      </text>
    </comment>
  </commentList>
</comments>
</file>

<file path=xl/sharedStrings.xml><?xml version="1.0" encoding="utf-8"?>
<sst xmlns="http://schemas.openxmlformats.org/spreadsheetml/2006/main" count="1646" uniqueCount="540">
  <si>
    <t>Responsable</t>
  </si>
  <si>
    <t>Fuente</t>
  </si>
  <si>
    <t xml:space="preserve">Proceso de Direccionamiento Estratégico </t>
  </si>
  <si>
    <t>Departamento Administrativo de Planeación</t>
  </si>
  <si>
    <t>Código BPPIM</t>
  </si>
  <si>
    <t xml:space="preserve">PLAN DE ACCIÓN                         </t>
  </si>
  <si>
    <t>Página : 1 de 1</t>
  </si>
  <si>
    <t>Nombre del Proyecto</t>
  </si>
  <si>
    <t>Objetivo del Proyecto</t>
  </si>
  <si>
    <t>Rubro Presupuestal</t>
  </si>
  <si>
    <t>RESPONSABLE DE LA DEPENDENCIA  Y/O ENTIDAD</t>
  </si>
  <si>
    <t xml:space="preserve">Recursos asignados, en pesos en el momento presupuestal </t>
  </si>
  <si>
    <t>REPRESENTANTE LEGAL</t>
  </si>
  <si>
    <t>TOTAL</t>
  </si>
  <si>
    <t>____________________________________________________________
Centro Administrativo Municipal CAM, piso 3 Tel – (6) 741 71 00 Ext. 804, 805</t>
  </si>
  <si>
    <t>Código: D-DP-PDE-051</t>
  </si>
  <si>
    <t>PROYECTOS</t>
  </si>
  <si>
    <t xml:space="preserve">FUENTES DE FINANCIACIÓN </t>
  </si>
  <si>
    <t>RESPONSABILIDAD</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</si>
  <si>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</si>
  <si>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</si>
  <si>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</si>
  <si>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</si>
  <si>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</si>
  <si>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</si>
  <si>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</si>
  <si>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</si>
  <si>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</si>
  <si>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</si>
  <si>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</si>
  <si>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</si>
  <si>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</si>
  <si>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</si>
  <si>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</si>
  <si>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</si>
  <si>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</si>
  <si>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Fecha: 08/06/2020</t>
  </si>
  <si>
    <t>Versión: 008</t>
  </si>
  <si>
    <r>
      <t xml:space="preserve">SECRETARÍA O  ENTIDAD RESPONSABLE:  </t>
    </r>
    <r>
      <rPr>
        <b/>
        <u val="single"/>
        <sz val="10"/>
        <rFont val="Arial"/>
        <family val="2"/>
      </rPr>
      <t xml:space="preserve">2.2. SECRETARÍA DE DESARROLLO SOCIAL </t>
    </r>
  </si>
  <si>
    <t>VIGENCIA AÑO:2020</t>
  </si>
  <si>
    <t>SOCIAL Y COMUNITARIO: "Un compromiso cuyabro"</t>
  </si>
  <si>
    <t>Gobierno territorial</t>
  </si>
  <si>
    <t>1, 3, 5, 10, 11, 16, 17</t>
  </si>
  <si>
    <t xml:space="preserve">Porcentaje de implementación y seguimiento de La Política pública La Política Pública de Primera infancia, Niñez, Adolescencia y Familia </t>
  </si>
  <si>
    <t>Iniciativas para la promoción de la participación ciudadana implementada- en temas de infancia y adolescencia</t>
  </si>
  <si>
    <t>Inclusión social</t>
  </si>
  <si>
    <t>1, 5, 10</t>
  </si>
  <si>
    <t>Porcentaje de implementación y seguimiento de La Política pública La Política Pública de Juventud de Armenia</t>
  </si>
  <si>
    <t>39,48%</t>
  </si>
  <si>
    <t>Desarrollo Integral de Niños, Niñas, Adolescentes y sus Familias (juventud)</t>
  </si>
  <si>
    <t>Casa de la juventud adecuada y dotada</t>
  </si>
  <si>
    <t>Niños, niñas, adolescentes y jóvenes atendidos con servicio de protección para el restablecimiento de derechos ( Juventud )</t>
  </si>
  <si>
    <t>Desarrollo Integral de Niños, Niñas, Adolescentes y sus Familias</t>
  </si>
  <si>
    <t xml:space="preserve">Edificaciones de atención a la primera infancia adecuadas </t>
  </si>
  <si>
    <t>Centros de Atención Especializada - CAE para el restablecimiento de derechos adecuados</t>
  </si>
  <si>
    <t>índice de pobreza multidimensional (IPM)</t>
  </si>
  <si>
    <t>S.D.</t>
  </si>
  <si>
    <t>Inclusión social y productiva para la población en situación de vulnerabilidad - Equidad de Género</t>
  </si>
  <si>
    <t>Beneficiarios de la oferta social atendidos (en temas de equidad de genero</t>
  </si>
  <si>
    <t xml:space="preserve">Casa de la mujer </t>
  </si>
  <si>
    <t>Casa de la mujer en funcionamiento</t>
  </si>
  <si>
    <t>Servicio de gestión de oferta social para la población vulnerable  -(Servicio de divulgación para la promoción y prevención de los derechos de las personas con orientación sexual y/o identidad de género diversa)</t>
  </si>
  <si>
    <t>Beneficiarios de la oferta social atendidos (de las personas con orientación sexual y/o identidad de género diversa)</t>
  </si>
  <si>
    <t>SD</t>
  </si>
  <si>
    <t>índice de goce efectivo del derecho</t>
  </si>
  <si>
    <t>Participación ciudadana y política y respeto por los derechos humanos y diversidad de creencias (Instancias de participación de equidad de género  )</t>
  </si>
  <si>
    <t>Servicio de promoción a la participación ciudadana - en temas de equidad de genero</t>
  </si>
  <si>
    <t xml:space="preserve">Servicio de gestión de oferta social para la población vulnerable - (Servicios de atención, gestión para la promoción, prevención de derechos y gestión del riesgo en temas de problemáticas sociales de la familia (consumo de SPA, embarazo adolescente, suicidio, violencia, vulneración de derechos) </t>
  </si>
  <si>
    <t>Beneficiarios de la oferta social atendidos</t>
  </si>
  <si>
    <t>Servicio de gestión de oferta social para la población vulnerable - (Observatorio Social de Ciudad )</t>
  </si>
  <si>
    <t>Mecanismos de articulación implementados para la gestión de oferta social - Observatorio Social de Ciudad )</t>
  </si>
  <si>
    <t>Servicio de gestión de oferta social para la población vulnerable - cooperación internacional</t>
  </si>
  <si>
    <t>Mecanismos de articulación implementados para la gestión de oferta social - cooperación internacional</t>
  </si>
  <si>
    <t>Porcentaje de implementación y seguimiento de la Política Pública Comunal</t>
  </si>
  <si>
    <t>Participación ciudadana, política y respeto por los derechos humanos y diversidad de creencias (unidad de participación ciudadana y desarrollo local- Implementación Política Pública Comunal)</t>
  </si>
  <si>
    <t>Servicio de apoyo en la formulación, estructuración y gestión de proyectos de presupuesto participativo</t>
  </si>
  <si>
    <t xml:space="preserve">Proyectos estructurados </t>
  </si>
  <si>
    <t xml:space="preserve">Porcentaje de implementación y seguimiento de La Política pública de envejecimiento y vejez desde inclusión social y familiar de Armenia, Quindío, “Armenia, ciudad madura” 2019-2029 </t>
  </si>
  <si>
    <t>Atención integral de población en situación permanente de desprotección social y/o familiar - Implementación de la Política pública de envejecimiento y vejez desde inclusión social y familiar de Armenia, Quindío, “Armenia, ciudad madura” 2019-2029</t>
  </si>
  <si>
    <t xml:space="preserve">Centros de protección social para el adulto mayor dotados (CBA) </t>
  </si>
  <si>
    <t xml:space="preserve">Centros de protección social de día para el adulto mayor  dotados ( Centros vida públicos y privados) </t>
  </si>
  <si>
    <t>Adultos mayores atendidos con servicios integrales:  (componente social)</t>
  </si>
  <si>
    <t>Servicio de promoción a la participación ciudadana - en temas de adulto mayor</t>
  </si>
  <si>
    <t>Iniciativas para la promoción de la participación ciudadana implementada- en temas de adulto mayor</t>
  </si>
  <si>
    <t>Porcentaje de implementación y seguimiento  de La Política pública Habitante de calle de Armenia 2017-2027 – “Armenia ciudad de derechos”</t>
  </si>
  <si>
    <t xml:space="preserve"> Servicios de caracterización demográfica y socioeconómica de las personas habitantes de la calle</t>
  </si>
  <si>
    <t xml:space="preserve"> Personas caracterizadas</t>
  </si>
  <si>
    <t>Personas atendidas con servicios integrales (componente social)</t>
  </si>
  <si>
    <t xml:space="preserve">Centro de atención de habitantes de calle </t>
  </si>
  <si>
    <t xml:space="preserve">Gestión de Centro de atención de habitantes de calle </t>
  </si>
  <si>
    <t>Servicio de promoción a la participación ciudadana - en temas de habitante de calle</t>
  </si>
  <si>
    <t xml:space="preserve">Iniciativas para la promoción de la participación ciudadana implementada- en temas de habitante de calle </t>
  </si>
  <si>
    <t xml:space="preserve">Porcentaje de implementación y seguimiento de La Política Pública De Discapacidad Para La Ciudad De Armenia </t>
  </si>
  <si>
    <t>Atención integral de población en situación permanente de desprotección social y/o familiar - Implementación de la Política Pública de Discapacidad para la Ciudad de Armenia</t>
  </si>
  <si>
    <t>Servicio de promoción a la participación ciudadana - en temas de discapacidad</t>
  </si>
  <si>
    <t>Iniciativas para la promoción de la participación ciudadana implementada - en temas de discapacidad</t>
  </si>
  <si>
    <t>Porcentaje de familias acompañados institucionamente.</t>
  </si>
  <si>
    <t xml:space="preserve">Atención integral de población en situación permanente de desprotección social y/o familiar </t>
  </si>
  <si>
    <t>Servicio de acompañamiento familiar y comunitario para la superación de la pobreza</t>
  </si>
  <si>
    <t>Personas asistidas tecnicamente:# mesas tematicas con instituciones realizadas.</t>
  </si>
  <si>
    <t>Personas asistidas tecnicamente: # de sesiones (comité madres lideres)</t>
  </si>
  <si>
    <t>Personas asistidas tecnicamente: # de talleres y capacitaciones</t>
  </si>
  <si>
    <t>Porcentaje de familias atendidas</t>
  </si>
  <si>
    <t>Porcentaje de jovenes acompañados</t>
  </si>
  <si>
    <t>1, 4, 5, 8, 9, 10, 12, 16, 17</t>
  </si>
  <si>
    <t>Porcentaje de beneficiarios acompañados insitucionalmente.</t>
  </si>
  <si>
    <t xml:space="preserve">Red Unidos </t>
  </si>
  <si>
    <t xml:space="preserve">Porcentaje de familias de red unidos impactados con oferta </t>
  </si>
  <si>
    <t>Porcentaje de personas asistidas</t>
  </si>
  <si>
    <t># de talleres y capacitaciones</t>
  </si>
  <si>
    <t># de actividades de difusion</t>
  </si>
  <si>
    <t>Servicio de gestión de oferta social para la población vulnerable -Promoción de la corresponsabilidad y participación ciudadana</t>
  </si>
  <si>
    <t>Inclusion social y productiva para la población en situación de vulnerabilidad  - impulsados -Promoción de la corresponsabilidad y participación ciudadana</t>
  </si>
  <si>
    <t>Mecanismos de articulación implementados para la gestión de oferta social - Promoción de la corresponsabilidad y participación ciudadana</t>
  </si>
  <si>
    <t>Desarrollo Integral de Niños, Niñas, Adolescentes y sus Familias  (Estudios para la actualización Política Pública de infancia y adolescencia)</t>
  </si>
  <si>
    <t xml:space="preserve"> Documentos de política (Estudios para la actualización Política Pública de infancia y adolescencia )</t>
  </si>
  <si>
    <t>Estudios  para planeación y formulación de políticas (Estudios para la actualización Política Pública de infancia y adolescencia)</t>
  </si>
  <si>
    <t>Inclusión social y productiva para la población en situación de vulnerabilidad - Equidad de Género
(Estudios para la actualización (diagnóstico, formulación) Política Pública de  equidad de género )</t>
  </si>
  <si>
    <t xml:space="preserve"> Documentos de política (Estudios para la actualización Política Pública de  equidad de género- Mujer- masculinidades )</t>
  </si>
  <si>
    <t>Inclusión social y productiva para la población en situación de vulnerabilidad - Equidad de Género
(Estudios para la actualización Política Pública de  orientación sexual e identidad de género diversa elaborado )</t>
  </si>
  <si>
    <t xml:space="preserve"> Documentos de política (Estudios para la actualización Política Pública de  orientación sexual e identidad de género diversa elaborado )</t>
  </si>
  <si>
    <t xml:space="preserve">Atención integral de población en situación permanente de desprotección social y/o familiar 
(Estudios para la actualización Política Pública de Discapacidad </t>
  </si>
  <si>
    <t xml:space="preserve"> Documentos de política (Estudios para la actualización Política Pública de Discapacidad )</t>
  </si>
  <si>
    <t>Estudios  para planeación y formulación de políticas (Estudios para la actualización Política Pública de Discapacidad)</t>
  </si>
  <si>
    <t>Servicio de asistencia funeraria- para población vulnerable (acorde a requisitos)</t>
  </si>
  <si>
    <t xml:space="preserve">Hogares subsidiados en asistencia funeraria </t>
  </si>
  <si>
    <t>ECONÓMICO Y COMPETITIVIDAD: "Por Armenia Podemos"</t>
  </si>
  <si>
    <t>Trabajo</t>
  </si>
  <si>
    <t>1, 3, 8, 10, 16, 17</t>
  </si>
  <si>
    <t>Protección social -Implementación de la Política pública de envejecimiento y vejez desde inclusión social y familiar de Armenia, Quindío, “Armenia, ciudad madura” 2019-2029</t>
  </si>
  <si>
    <t>Servicio de gestión de subsidios para el adulto mayor</t>
  </si>
  <si>
    <t>Tramites realizados</t>
  </si>
  <si>
    <t>INSTITUCIONAL Y GOBIERNO: "Servir y hacer las cosas bien"</t>
  </si>
  <si>
    <t>Servicio de promoción a la participación ciudadana - en temas de  juventud</t>
  </si>
  <si>
    <t>Iniciativas para la promoción de la participación ciudadana implementada- en temas de juventud</t>
  </si>
  <si>
    <t>FAMILIAS EN ACCION Y JOVENES EN ACCION</t>
  </si>
  <si>
    <t>RED UNIDOS</t>
  </si>
  <si>
    <t xml:space="preserve">IMPULSADOS </t>
  </si>
  <si>
    <t>JORGE FERNANDO OSPINA GOMEZ</t>
  </si>
  <si>
    <t>ALCALDE ( e )</t>
  </si>
  <si>
    <t>JUAN CARLOS PATIÑO ZAMBRANO</t>
  </si>
  <si>
    <t xml:space="preserve">Secretario de Desarrollo Social </t>
  </si>
  <si>
    <t xml:space="preserve">Secretaria de Desarrollo Social </t>
  </si>
  <si>
    <t xml:space="preserve">Foro liderazgo juvenil </t>
  </si>
  <si>
    <t>Capacitar permanente a los(as/es) servidores públicos de la administración municipal, para atender de manera diferencial y con enfoque de género a las personas de esta población.</t>
  </si>
  <si>
    <t xml:space="preserve">Atender en un 100% las familias del programa
</t>
  </si>
  <si>
    <t xml:space="preserve">Formulacion marco territorial para la formulacion de la pobreza extrema </t>
  </si>
  <si>
    <t xml:space="preserve">seguimiento al marco territorial para la formulacion de la pobreza extrema </t>
  </si>
  <si>
    <t>identificacion de familias beneficiarias de red unidos</t>
  </si>
  <si>
    <t>Gestion oferta social a familias beneficiarias de red unidos</t>
  </si>
  <si>
    <t>Capacitaciones y talleres a familias beneficiarias de red unidos</t>
  </si>
  <si>
    <t xml:space="preserve">Atencion y orientacion para acompañamiento institucional </t>
  </si>
  <si>
    <t xml:space="preserve">Realizar sesiones (comités madres lideres) de familias en accion 
</t>
  </si>
  <si>
    <t xml:space="preserve">Apoyo y acompamiento al preregistro al programa jovenes en accion </t>
  </si>
  <si>
    <t>jovenes en ccion</t>
  </si>
  <si>
    <t xml:space="preserve">Acompañar en un 100% de los jóvenes en la gestion del programa jovenes en acción
</t>
  </si>
  <si>
    <t xml:space="preserve">tramite de solicitudes de los programas familias en accion , jovenes en accion y red unidos </t>
  </si>
  <si>
    <t xml:space="preserve">Realizar mesas tematicas con instituciones de familias en accion 
</t>
  </si>
  <si>
    <t xml:space="preserve">gestion de  talleres y capacitaciones beneficiarios de familias en accion 
</t>
  </si>
  <si>
    <t xml:space="preserve">seguimiento a la verificación de corresponsabilidad de los beneficiarios </t>
  </si>
  <si>
    <t xml:space="preserve">Presentacion de informes </t>
  </si>
  <si>
    <t xml:space="preserve">Fortalecer el diagnóstico social situacional de NNA </t>
  </si>
  <si>
    <t xml:space="preserve">Reuniones de Sub comité de Infancia </t>
  </si>
  <si>
    <t>Reuniones de Comité CIETI</t>
  </si>
  <si>
    <t xml:space="preserve">Apoyo SRPA </t>
  </si>
  <si>
    <t xml:space="preserve">Actividades  de inclusión juvenil con enfoque diferencial ( LGBTI, equidad de genero, victimas, rural )  </t>
  </si>
  <si>
    <t xml:space="preserve">Revisar  la oferta de cuidado para los adultos mayores en armenia y establecer propuesta </t>
  </si>
  <si>
    <t xml:space="preserve">Jornadas de Atención interinstitucional en comunas vulnerables  </t>
  </si>
  <si>
    <t>Implementación del Programa de Fortalecimiento de la Organización y Participación Ciudadana mediante la capacitación al cuadro directivo de los organismos comunales de 1 y 2 grado del municipio de Armenia para el empoderamiento de sus funciones                                                                                        </t>
  </si>
  <si>
    <t>Capacitación a los dignatarios de los organismos comunales de las diez (10) comunas y sector rural en diferentes temáticas sociales, políticas y comunitarias. </t>
  </si>
  <si>
    <t>Capacitación y apoyo en la gestión de las comisiones de trabajo de los organismos comunales</t>
  </si>
  <si>
    <t>Socialización a la herramienta tecnológica orientada a los organismos comunales de 1 y 2 grado del municipio de Armenia, facilitando el acercamiento a la Administración Municipal </t>
  </si>
  <si>
    <t>Trámites a las solicitudes de reconocimiento de dignatarios de organismos comunales de 1 y 2 grado</t>
  </si>
  <si>
    <t>Realizar acompañamiento a la formulación de convenios solidarios por parte de las juntas de acción comunal (ley 1551 de 2012).</t>
  </si>
  <si>
    <t>Actividades de inspección a las actuaciones de los organismos comunales legalmente constituidos</t>
  </si>
  <si>
    <t>Visitas de seguimiento  a elementos entregados a organismos comunales </t>
  </si>
  <si>
    <t>Atención, asesorías y respuestas a requerimientos solicitados por los organismos comunales                                                                                                                                                                                                           </t>
  </si>
  <si>
    <t>Gestión de la política de participación ciudadana MIPG</t>
  </si>
  <si>
    <t>Acompañamiento a sesiones del Consejo Municipal de Participación Ciudadana</t>
  </si>
  <si>
    <t>Atención y asesorías a las diferentes instancias de participación ciudadana </t>
  </si>
  <si>
    <t>Gestionar la modificación del Acuerdo 001 de 2011</t>
  </si>
  <si>
    <t>Capacitación a los Ediles del Municipio de Armenia para el fortalecimiento de su gestión </t>
  </si>
  <si>
    <t>Atención, asesorías y respuestas a requerimientos solicitados por los Ediles para el fortalecimiento de su gestión</t>
  </si>
  <si>
    <t>Acompañamiento a mesas de trabajo que se realicen en la implementación del presupuesto participativo 2020 </t>
  </si>
  <si>
    <t>Reuniones de presupuesto participativo 2021 fase deliberatoria</t>
  </si>
  <si>
    <t>Trámite a los acuerdos participativos presentados vigencia 2020</t>
  </si>
  <si>
    <t>Gestión para las Entregas y seguimiento de proyectos de presupuesto participativo presentados por la comunidad.  </t>
  </si>
  <si>
    <t>Realizar seguimiento a los presupuestos participativos de años anteriores a las diferentes comunas del Municipio de Armenia. </t>
  </si>
  <si>
    <t>Cantidad de caracterizaciones realizadas.</t>
  </si>
  <si>
    <t>Pa´ la Primera infancia - Horizontes brillantes</t>
  </si>
  <si>
    <t>Pa´ la Infancia - construyamos juntos</t>
  </si>
  <si>
    <t xml:space="preserve">Pa´ la Adolescencia - Entornos protectores </t>
  </si>
  <si>
    <t xml:space="preserve">Es Pa´ Armenia diversa </t>
  </si>
  <si>
    <t>Es Pa´ los Adultos Mayores - Atención Integral a la vejez</t>
  </si>
  <si>
    <t xml:space="preserve">Es Pa´ las Familias </t>
  </si>
  <si>
    <t xml:space="preserve">Es Pa´ Servir - Servicios  Exequiales </t>
  </si>
  <si>
    <t>Es Pa´ las JAL - Gestión y procedimientos JAL</t>
  </si>
  <si>
    <t xml:space="preserve">Es Pa´ Decidir - acuerdos participativos - Presupuesto participativo </t>
  </si>
  <si>
    <t xml:space="preserve">Programas Sociales Pa´ las Familias vulnerables de Armenia -Familias en Acción y Jóvenes en Acción, Red Unidos </t>
  </si>
  <si>
    <t>Impulsa2</t>
  </si>
  <si>
    <t xml:space="preserve">Gestión Hogar de paso NNA </t>
  </si>
  <si>
    <t xml:space="preserve">Propuesta de ajuste al proyecto de acuerdo de casa de la Mujer </t>
  </si>
  <si>
    <t>SOCIAL Y COMUNITARIO: "Un compromiso Cuyabro"</t>
  </si>
  <si>
    <t xml:space="preserve">Servicio de protección para el restablecimiento de derechos de niños, niñas, adolescentes y jóvenes( Servicios de atención, gestión para la promoción, prevención de derechos y gestión del riesgo en temas de problemáticas sociales de  infancia y adolescencia (consumo de SPA, suicidio, embarazo, violencia, vulneración de derechos, trabajo infantil y protección al joven trabajador, SRPA, Justicia juvenil restaurativa, niños, niñas y adolescentes víctimas) </t>
  </si>
  <si>
    <t>Niños, niñas, adolescentes y jóvenes atendidos con servicio de protección para el restablecimiento de derechos (infancia y adolescencia )</t>
  </si>
  <si>
    <t>Participación ciudadana y política y respeto por los derechos humanos y diversidad de creencias (Instancias de participación de infancia y adolescencia )</t>
  </si>
  <si>
    <t xml:space="preserve">Servicio de promoción a la participación ciudadana - en temas de  infancia y adolescencia </t>
  </si>
  <si>
    <t xml:space="preserve">Reuniones de Mesa de Participación de Infancia </t>
  </si>
  <si>
    <t xml:space="preserve">Reuniones de Consejo de Política social </t>
  </si>
  <si>
    <t xml:space="preserve">Seguimiento a política publica de primera infancia , infancia y adolescencia </t>
  </si>
  <si>
    <t>Casa de la juventud  (programa sacúdete presidencia )</t>
  </si>
  <si>
    <t xml:space="preserve">Juventud Pa´ todos </t>
  </si>
  <si>
    <t>Participación ciudadana y política y respeto por los derechos humanos y diversidad de creencias (Instancias de participación de juventud - Plataforma de Juventud- Consejo Municipal de juventud)</t>
  </si>
  <si>
    <t xml:space="preserve">Apoyo gestión de plan de acción de la Plataforma de juventud </t>
  </si>
  <si>
    <t xml:space="preserve">Reuniones de la comisión de concertación y decisión </t>
  </si>
  <si>
    <t xml:space="preserve">Servicio de protección para el restablecimiento de derechos de niños, niñas, adolescentes y jóvenes( Servicios de atención, gestión para la promoción, prevención de derechos y gestión del riesgo en temas de problemáticas sociales de Jóvenes (consumo de SPA, embarazo, suicidio, violencia, vulneración de derechos, protección del joven trabajador, ,métodos alternativos de resolución de conflictos) </t>
  </si>
  <si>
    <t xml:space="preserve">Capacitación para formulación de proyectos </t>
  </si>
  <si>
    <t xml:space="preserve">Socialización del Estatuto de Ciudadanía </t>
  </si>
  <si>
    <t>Porcentaje de cumplimiento en el índice de equidad de genero</t>
  </si>
  <si>
    <t>Estudios  para planeación y formulación de políticas (Estudios para la actualización  (diagnóstico, formulación) de política pública de  equidad de género</t>
  </si>
  <si>
    <t>Iniciativas para la promoción de la participación ciudadana implementada en temas de equidad de género ( mesa de concertación personas con orientación sexual e identidad de genero diversas, Consejo Comunitario de Mujeres)</t>
  </si>
  <si>
    <t xml:space="preserve">Servicio de gestión de la oferta para población vulnerable(Servicios de atención, gestión para la promoción, prevención de derechos y gestión del riesgo en temas de problemáticas sociales de equidad de género (consumo de SPA, embarazo adolescente, suicidio, violencia, vulneración de derechos, aplicación de enfoque de equidad de género) </t>
  </si>
  <si>
    <t>Estudios  para planeación y formulación de políticas (Estudios para la actualización  (diagnóstico, formulación) de política pública de orientación sexual e identidad de género diversa elaborado</t>
  </si>
  <si>
    <t>Participación ciudadana y política y respeto por los derechos humanos y diversidad de creencias (Instancias de participación de adulto mayor - Cabildo de Adulto Mayor - Consejo de Atención integral adulto mayor- grupos de adulto mayor -Pensionados )</t>
  </si>
  <si>
    <t xml:space="preserve">Servicio de atención y protección integral al adulto mayor (Servicios de atención, gestión para la promoción, prevención de derechos y gestión del riesgo en temas de problemáticas sociales de Adulto Mayor (consumo de SPA,  suicidio, violencia, vulneración de derechos) </t>
  </si>
  <si>
    <t>Reuniones de análisis de situación de adultos mayores en situación de abandono</t>
  </si>
  <si>
    <t>Pa´ un envejecimiento y vejez dignos - CBA , CV</t>
  </si>
  <si>
    <t xml:space="preserve">Convenios de transferencia con CBA </t>
  </si>
  <si>
    <t xml:space="preserve">Centros de  día para el adulto mayor  dotados (centros vida públicos y privados) </t>
  </si>
  <si>
    <t xml:space="preserve">Estrategia de funcionamiento de Centros Vida Públicos </t>
  </si>
  <si>
    <t>Atención integral de población en situación permanente de desprotección social y/o familiar - Implementación de la Política pública Habitante de calle de Armenia 2017-2027 – “Armenia ciudad de derechos", en articulación con la Política Pública Social para Habitante de Calle - PPSHC de Colombia 2018.</t>
  </si>
  <si>
    <t xml:space="preserve">Es Pa´ el Habitante en situación de calle - Tú cuentas y juntos construimos inclusión social </t>
  </si>
  <si>
    <t xml:space="preserve">Registro y caracterización de las personas en situación de calle </t>
  </si>
  <si>
    <t>Participación ciudadana y política y respeto por los derechos humanos y diversidad de creencias (Instancias de participación de habitante de calle - Comité Técnico Política pública)</t>
  </si>
  <si>
    <t xml:space="preserve">Comité Técnico de Habitante de calle </t>
  </si>
  <si>
    <t xml:space="preserve">Formulación de propuesta de centro de Atención para personas en situación de calle </t>
  </si>
  <si>
    <t xml:space="preserve"> Servicios de atención integral al habitante de calle -(Servicios de atención, gestión para la promoción, prevención de derechos y gestión del riesgo en temas de problemáticas sociales de Habitante de calle (consumo de SPA, embarazo, suicidio, violencia, vulneración de derechos) </t>
  </si>
  <si>
    <t xml:space="preserve">Alianzas estratégica establecimiento de redes de apoyo </t>
  </si>
  <si>
    <t xml:space="preserve">Análisis y sistematización de la experiencia de Cenexpo </t>
  </si>
  <si>
    <t xml:space="preserve">Campañas de convivencia ciudadana derechos y deberes de las personas en situación de calle </t>
  </si>
  <si>
    <t xml:space="preserve">Jornadas de oferta instruccional </t>
  </si>
  <si>
    <t>Participación ciudadana y política y respeto por los derechos humanos y diversidad de creencias (Instancias de participación de discapacidad  - Comité Municipal de Discapacidad - organizaciones de personas con discapacidad )</t>
  </si>
  <si>
    <t xml:space="preserve">Servicios de atención integral a población en condición de discapacidad -(Servicios de atención, gestión para la promoción de los derechos de las personas con discapacidad y prevención de los riesgos causantes de la condición de discapacidad y gestión del riesgo en temas de problemáticas sociales de personas con discapacidad (consumo de SPA, embarazo adolescente, suicidio, violencia, vulneración de derechos, formación a cuidadores, habilidades no cognitivas) </t>
  </si>
  <si>
    <t xml:space="preserve">Estrategia de divulgación y protección de los derechos de las personas con discapacidad </t>
  </si>
  <si>
    <t>Inclusión social y productiva para la población en situación de vulnerabilidad  - Atención a familias y población vulnerable</t>
  </si>
  <si>
    <t>Porcentaje de beneficiarios acompañados institucionalmente.</t>
  </si>
  <si>
    <t>Servicio de promoción a la participación ciudadana -( Organismos comunales - Ediles- política de participación- organización y participación ciudadana- asistencia técnica en las gestiones de la propiedad horizontal)</t>
  </si>
  <si>
    <t>Iniciativas para la promoción de la participación ciudadana implementada.  (Ejercicios de participación ciudadana Organismos comunales - Ediles- política de participación- organización y participación ciudadana- asistencia técnica en las gestiones de la propiedad horizontal)</t>
  </si>
  <si>
    <t>Servicio de promoción a la participación ciudadana- para la gestión de la Política Pública comunal con implementación y seguimiento</t>
  </si>
  <si>
    <t>Iniciativas para la promoción de la participación ciudadana implementada.  para la gestión de la Política Pública comunal con implementación y seguimiento</t>
  </si>
  <si>
    <t>Exaltación de experiencias exitosas de organismos comunales </t>
  </si>
  <si>
    <t>Difusión en página web del Municipio de las instancias de participación ciudadana </t>
  </si>
  <si>
    <t>Porcentaje de familias acompañados institucionalmente.</t>
  </si>
  <si>
    <t>Personas asistidas técnicamente:# mesas temáticas con instituciones realizadas.</t>
  </si>
  <si>
    <t xml:space="preserve">Realizar mesas temáticas con instituciones de familias en acción 
</t>
  </si>
  <si>
    <t>Personas asistidas técnicamente: # de sesiones (comité madres lideres)</t>
  </si>
  <si>
    <t xml:space="preserve">Realizar sesiones (comités madres lideres) de familias en acción 
</t>
  </si>
  <si>
    <t>Personas asistidas técnicamente: # de talleres y capacitaciones</t>
  </si>
  <si>
    <t xml:space="preserve">gestión de  talleres y capacitaciones beneficiarios de familias en acción 
</t>
  </si>
  <si>
    <t>Porcentaje de jóvenes acompañados</t>
  </si>
  <si>
    <t xml:space="preserve">Presentación de informes </t>
  </si>
  <si>
    <t xml:space="preserve">Acompañar en un 100% de los jóvenes en la gestión del programa jóvenes en acción
</t>
  </si>
  <si>
    <t xml:space="preserve">Apoyo y acompañamiento al pre registro al programa jóvenes en acción </t>
  </si>
  <si>
    <t xml:space="preserve">Formulación marco territorial para la formulación de la pobreza extrema </t>
  </si>
  <si>
    <t xml:space="preserve">seguimiento al marco territorial para la formulación de la pobreza extrema </t>
  </si>
  <si>
    <t>identificación de familias beneficiarias de red unidos</t>
  </si>
  <si>
    <t>Gestión oferta social a familias beneficiarias de red unidos</t>
  </si>
  <si>
    <t># de actividades de difusión</t>
  </si>
  <si>
    <t xml:space="preserve">Atención y orientación para acompañamiento institucional </t>
  </si>
  <si>
    <t>Inclusión social y productiva para la población en situación de vulnerabilidad  - impulsados -Promoción de la corresponsabilidad y participación ciudadana</t>
  </si>
  <si>
    <t xml:space="preserve">Propuesta Plan estrategico de Implementacion de Politica Publica de Primera infancia, Infancia y adolescencia </t>
  </si>
  <si>
    <t xml:space="preserve">Comité de Gestión de la Casa de la Mujer </t>
  </si>
  <si>
    <t xml:space="preserve">Fortalecer el consejo comunitario de mujeres - Apoyo Plan de acción </t>
  </si>
  <si>
    <t>Exaltación de lideresas del Municipio de Armenia</t>
  </si>
  <si>
    <t>Reuniones Mesa de Concertación LGBTI</t>
  </si>
  <si>
    <t xml:space="preserve">Reuniones Consejo de Atencion Integral al adulto Mayor </t>
  </si>
  <si>
    <t xml:space="preserve">Plan estratégico Política Pública de Envejecimiento y vejez </t>
  </si>
  <si>
    <t xml:space="preserve">Propuesta de ajuste al proyecto de acuerdo de Estampilla Adulto Mayor </t>
  </si>
  <si>
    <t xml:space="preserve">Programa de Atención a los habitantes en situacion de calle (alojamiento y alimentación) </t>
  </si>
  <si>
    <t xml:space="preserve">Plan estrategico de Política Pública de Habitante de calle </t>
  </si>
  <si>
    <t xml:space="preserve">Oferta institucional para jóvenes </t>
  </si>
  <si>
    <t xml:space="preserve">Plan estratégico de la política publica de juventud </t>
  </si>
  <si>
    <t xml:space="preserve">Reuniones para articulación o implementación de la política publica de juventud </t>
  </si>
  <si>
    <t xml:space="preserve">Seguimiento política publica juventud </t>
  </si>
  <si>
    <t>Semana de la juventud</t>
  </si>
  <si>
    <t>Implementar campañas de sensibilización sobre “nuevas masculinidades y feminidades”, para reducir las violencias.</t>
  </si>
  <si>
    <t xml:space="preserve">Diagnóstico social situacional de personas OSIGD  en Armenia como insumo para formulación de política publica </t>
  </si>
  <si>
    <t xml:space="preserve">Acompañamiento en proyecto de vida </t>
  </si>
  <si>
    <t xml:space="preserve">Seguimiento a Política Publica de habitante de calle </t>
  </si>
  <si>
    <t xml:space="preserve">Diagnóstico  para política pública de discapacidad  </t>
  </si>
  <si>
    <t xml:space="preserve">Articulación e implementación de la política publica de discapacidad </t>
  </si>
  <si>
    <t xml:space="preserve">Mesa técnica comité municipal de discapacidad </t>
  </si>
  <si>
    <t xml:space="preserve">Comité municipal de discapacidad </t>
  </si>
  <si>
    <t xml:space="preserve">Plan estratégico para implementación de la política pública </t>
  </si>
  <si>
    <t>Presentar propuesta para proyecto para garantía de derechos de apersonas con discapacidad</t>
  </si>
  <si>
    <t xml:space="preserve">Seguimiento  de la política publica de discapacidad </t>
  </si>
  <si>
    <t>Servicios exequiales a población vulnerable</t>
  </si>
  <si>
    <t xml:space="preserve">Ajuste decreto de servicios exequiales </t>
  </si>
  <si>
    <t xml:space="preserve">Trámite de solicitudes de los programas familias en acción , jóvenes en acción y red unidos </t>
  </si>
  <si>
    <t xml:space="preserve">Orientación y asesoría a cuidadores a traves de ruta de atención </t>
  </si>
  <si>
    <t>Exaltación de liderazgo juvenil</t>
  </si>
  <si>
    <t xml:space="preserve">Capacitar permanente a los(as/es) servidores públicos de la administración municipal, para atender de manera diferencial y con enfoque de género </t>
  </si>
  <si>
    <t xml:space="preserve">Propuesta de observatorio social </t>
  </si>
  <si>
    <t xml:space="preserve">Visita a instalaciones Ludoteca Villa del Centenario con actores </t>
  </si>
  <si>
    <t xml:space="preserve">Mesas de trabajo con actores para reactivación para ludoteca </t>
  </si>
  <si>
    <t xml:space="preserve">Talleres  de prevención de violencia intrafamiliar, sexual y de género contra de niños de 0 a 5 años </t>
  </si>
  <si>
    <t xml:space="preserve">Jornada informativa  para la garantía de derechos de niñas de 0 a 5 años  con enfoque diferencial (NNA situación de discapacidad, victimas del conflicto entre otros) </t>
  </si>
  <si>
    <t>Documentos de política (Estudios para la actualización Política Pública de infancia y adolescencia )</t>
  </si>
  <si>
    <t>Actividades de caracterizacion de trabajo infantil</t>
  </si>
  <si>
    <t xml:space="preserve">Jornada de prevención de la utilización de niños, niñas de 6 a 12 años para la comisión de delitos  </t>
  </si>
  <si>
    <t>Jornada de promoción de la convivencia y formas alternativas de resolución de conflictos   de NNA con niños 6 a 12 años</t>
  </si>
  <si>
    <t>Actividades con madres gestantes y lactantes adolescentes a cerca de protección de niños y niñas</t>
  </si>
  <si>
    <t>Formular documento de estrategias de garantia de derechos de primera infancia</t>
  </si>
  <si>
    <t xml:space="preserve">Jornadas  para la garantía de derechos de niñas de 6 a 12 años  con enfoque diferencial (NNA situación de discapacidad, victimas del conflicto entre otros) </t>
  </si>
  <si>
    <t>Jornadas de prevención de las peores formas de trabajo infantil con niños 6 a 12 años</t>
  </si>
  <si>
    <t>Jornadas  prevención de embarazo a temprana edad (pre adolescentes)</t>
  </si>
  <si>
    <t>Mesas de trabajo con actores con enfoque diferencial (indígenas, afro, victimas del conflicto armado, migrantes,personas con discapacidad entre otros) con niños 6 a 12 años para identificar problematicas para garantia de derechos</t>
  </si>
  <si>
    <t>Jornadas prevencion de derechos con (indígenas, afro, victimas del conflicto armado, migrantes,personas con discapacidad entre otros</t>
  </si>
  <si>
    <t>Formulacion de estrategias para garantidad de derechos en infancia</t>
  </si>
  <si>
    <t>Jornada de Prevención del maltrato contra los adolescentes.</t>
  </si>
  <si>
    <t xml:space="preserve">Jornadas de prevención del consumo de sustancias psicoactivas con adolescentes </t>
  </si>
  <si>
    <t xml:space="preserve">Jornadas de prevención de la utilización de  adolescentes para la comisión de delitos. </t>
  </si>
  <si>
    <t>Jornadas de prevención de la explotación sexual comercial de niñas, niños y adolescentes.</t>
  </si>
  <si>
    <t xml:space="preserve">Jornadas Prevención suicidio </t>
  </si>
  <si>
    <t xml:space="preserve">Jornadas de prevención de riesgo de vulneraciones de  habitabilidad en calle  </t>
  </si>
  <si>
    <t>Jornadas de promoción de la convivencia y formas alternativas de resolución de conflictos   de NNA</t>
  </si>
  <si>
    <t xml:space="preserve">Jornada comunitaria de prácticas y justicia restaurativa </t>
  </si>
  <si>
    <t>Formulación propuesta  para garantía de derechos para la adolescencia</t>
  </si>
  <si>
    <t xml:space="preserve">Formulacion proyecto de Reactivación de la casa de juventud </t>
  </si>
  <si>
    <t xml:space="preserve">Diseño piezas graficas de mecanismos de participación juvenil </t>
  </si>
  <si>
    <t>Capacitaciones de elecciones del CMJ</t>
  </si>
  <si>
    <t>Entrega de cartillas Estatuto de ciudadania juvenil</t>
  </si>
  <si>
    <t xml:space="preserve">Jornada de ocupación del tiempo libre para jóvenes desde la casa de la juventud y en los sectores de la ciudad </t>
  </si>
  <si>
    <t>Jornadas de prevención de consumo de SPA</t>
  </si>
  <si>
    <t>Fomular documento estrategias para desarrollo de acciones dirigidas a juventud</t>
  </si>
  <si>
    <t xml:space="preserve">Jornadas de prevención suicidio </t>
  </si>
  <si>
    <t xml:space="preserve">Formular Estrategia de Reactivación de la casa de mujer </t>
  </si>
  <si>
    <t xml:space="preserve">Realizar Diagnostico social situacional de la mujer en Armenia como insumo para formulación de política publica </t>
  </si>
  <si>
    <t xml:space="preserve">Promover Campaña de comunicación no sexista </t>
  </si>
  <si>
    <t xml:space="preserve">Mesas de trabajo para articular oferta para mujeres </t>
  </si>
  <si>
    <t xml:space="preserve">Promover Reuniones de Articulación con entidades o dependencias para fortalecer inclusión ocupacional y laboral de las mujeres </t>
  </si>
  <si>
    <t xml:space="preserve">Es Pa´ la equidad de género  </t>
  </si>
  <si>
    <t>Propuesta para conformar red de liderazgo de mujeres</t>
  </si>
  <si>
    <t xml:space="preserve">Visitas de acompañamiento a mujeres para direccionar a rutas de atencion </t>
  </si>
  <si>
    <t xml:space="preserve">Realizar Campañas de estrategia de prevención de violencia de género </t>
  </si>
  <si>
    <t>Realizar Plan de trabajo para formulación de política públicas</t>
  </si>
  <si>
    <t xml:space="preserve">Reuniones de socialización ruta de atención en comunas vulnerables </t>
  </si>
  <si>
    <t xml:space="preserve">Talleres de fortalecimiento a madres comunitarias, Fami y sustitutas                                                                                                                                                                                                                                                                                                                                                                                                                                              </t>
  </si>
  <si>
    <t xml:space="preserve">Actividades de acompañamiento y apoyo para madres comunitarias, fami, sustitutas, agentes educativas y madres tutoras </t>
  </si>
  <si>
    <t>Formular propuesta deestrategias para garantia de derechos de la mujer</t>
  </si>
  <si>
    <t>Jornada para implementación de la estrategia decreto 410 de 2013</t>
  </si>
  <si>
    <t>Campaña de prevención de Discriminación y exclusión a la población diversa</t>
  </si>
  <si>
    <t>Capacitar a la comunidad educativa (docente) sobre enfoque diferencial</t>
  </si>
  <si>
    <t>Implementar campaña de sensibilización con las familias de las personas LGBTI para reducir la discriminación, la estigmatización, la exclusión y prevenir el suicidio de jóvenes LGBTI.</t>
  </si>
  <si>
    <t>socializar la oferta institucional de la administracion municipal a las personas OSIGD</t>
  </si>
  <si>
    <t>Realizar campaña para la reducción de estereotipos de género y la erradicación de la intolerancia institucional a las violencias contra las mujeres LGBTI.</t>
  </si>
  <si>
    <t>Campaña de cultura ciudadana desde la inclusión de los sectores OSIDG</t>
  </si>
  <si>
    <t>mesas de trabajo para  empoderamiento de sectores OSIGD  con enfoque diferencial</t>
  </si>
  <si>
    <t xml:space="preserve">Inventario de organizaciones y lideres OSIDG como insumo para conformacion de red </t>
  </si>
  <si>
    <t>Exaltación de ACTIVISTAS OSIGD del Municipio de Armenia</t>
  </si>
  <si>
    <t>Gestionar ante el gobierno Nacional nuevos cupos del subsidio Colombia Mayor acordes a la necesidad de la población.</t>
  </si>
  <si>
    <t>Jornadas virtuales para fortalecer los grupos de adulto mayor, asociaciones de pensionados y jubilados y otros grupos organizados de adultos mayores de Armenia.</t>
  </si>
  <si>
    <t xml:space="preserve">Capacitacion al cabildo del adulto mayor </t>
  </si>
  <si>
    <t>Realizar encuentro intergeneracional en el Municipio de Armenia (virtual)</t>
  </si>
  <si>
    <t xml:space="preserve">Jornadas de promoción y defensa de los derechos de las personas mayores , conforme a las necesidades de atención que presente esta población. </t>
  </si>
  <si>
    <t xml:space="preserve">Formular Estrategia de promoción de Derechos de las personas mayores </t>
  </si>
  <si>
    <t xml:space="preserve">Propuesta de creacion de red adultos mayores </t>
  </si>
  <si>
    <t>Gestion de pagos de colombia mayor</t>
  </si>
  <si>
    <t>Realizar trámites para generar el contacto con adultos mayores beneficiarios del programa Colombia Mayor (llamadas, visitas , respuesta a solicitudes )</t>
  </si>
  <si>
    <t xml:space="preserve">Tramite de novedades programa Colombia Mayor </t>
  </si>
  <si>
    <t>Visitas a adultos mayores vulnerables</t>
  </si>
  <si>
    <t xml:space="preserve">Exaltación de lideres adultos mayores </t>
  </si>
  <si>
    <t xml:space="preserve">Acompañamiento adultos mayores de centreos vida </t>
  </si>
  <si>
    <t>Reuniones de Activación de ruta de atención integral</t>
  </si>
  <si>
    <t xml:space="preserve">Accion restaurativa de personas en situación de calle en beneficio de la convivencia ciudadana </t>
  </si>
  <si>
    <t xml:space="preserve">formulacion de Estrategia de comunicación de la política publica </t>
  </si>
  <si>
    <t xml:space="preserve">jornadas de prevención de la habitanza en calle en Armenia </t>
  </si>
  <si>
    <t xml:space="preserve">jornadas Estrategia de responsabilidad social </t>
  </si>
  <si>
    <t xml:space="preserve">Formulacion de Proceso de Ampliación de oportunidades para la inclusión social </t>
  </si>
  <si>
    <t xml:space="preserve">Actualizar Identificación y fortalecimiento de actores </t>
  </si>
  <si>
    <t xml:space="preserve">Campañas de inclusión y fortalecimiento familiar  </t>
  </si>
  <si>
    <t xml:space="preserve">Jornadas interinstitucionales e intersectoriales que respondan con efectividad a las particularidades y necesidades de la población con discapacidad , la de sus familias o cuidadores  con enfoque diferencial </t>
  </si>
  <si>
    <t xml:space="preserve">Apoyo a proyecto productivo de organizaciones que trabajan con personas con discapacidad </t>
  </si>
  <si>
    <t xml:space="preserve">Es Pa' las Personas con Discapacidad </t>
  </si>
  <si>
    <t>Implementar acciones afirmativas virtuales , tanto e el área urbana y rural , que permitan la inclusión de las personas , a partir de ajustes razonables , para evitar toda clase de discriminación y asegurar su participación , buscando el pleno reconocimiento de sus derechos y el efectivo ejercicio de su capacidad legal</t>
  </si>
  <si>
    <t xml:space="preserve">Acompañamiento a familias a ruta de atención en elaboracion del duelo </t>
  </si>
  <si>
    <t>Acompañamiento y atencion por pandemia covid 19</t>
  </si>
  <si>
    <t xml:space="preserve">Propuesta de perfiles de proyectos </t>
  </si>
  <si>
    <t xml:space="preserve">Visitas domiciliarias a familias vulnerables </t>
  </si>
  <si>
    <t>Gestionar la presenrtación del Proyecto de Acuerdo para la concesión de facultades reglamentarias del Acuerdo 148 de 2019.</t>
  </si>
  <si>
    <t xml:space="preserve">Gestionar la consolidación de información de las Unidades de Propiedad Horizontal legalmente constituidas para la posterior formulación de capacitaciones dentro del componente de participación ciudadana. </t>
  </si>
  <si>
    <t>Atencion y asesoria en acompañamiento al programa de ingreso solidario</t>
  </si>
  <si>
    <t>Número de mesas de trabajo con enlaces población vulnerable para identificación y difusión de rutas de atención.</t>
  </si>
  <si>
    <t xml:space="preserve">Formulación Propuesta estrategia Impulsa2. </t>
  </si>
  <si>
    <t>Número de eventos virtuales para difusión de oferta institucional. (impulsad2)</t>
  </si>
  <si>
    <t>Número de publicaciones en medios para promover la corresponsablidad y participación ciudadana.</t>
  </si>
  <si>
    <t>Número de estrategias de intervención en grupos  vulnerables implementadas.</t>
  </si>
  <si>
    <t>Es Pa´ participar - cooperación ciudadana activa y social</t>
  </si>
  <si>
    <t>JOSÉ MANUIEL RÍOS MORAES</t>
  </si>
  <si>
    <t xml:space="preserve">ALCALDE </t>
  </si>
  <si>
    <t xml:space="preserve">Gestionar apoyo con servicios exequiales para poblacion vulnerable </t>
  </si>
  <si>
    <t xml:space="preserve">Articular acciones para la garantía de derechos de la primera infancia en el marco de las Politicas Publicas vigentes </t>
  </si>
  <si>
    <t xml:space="preserve">Articular acciones para la garantía de derechos de la  infancia en el marco de las Politicas Publicas vigentes </t>
  </si>
  <si>
    <t xml:space="preserve">Articular acciones para la garantía de derechos de la adolescencia en el marco de las Politicas Públicas vigentes </t>
  </si>
  <si>
    <t xml:space="preserve">Fortalecer rutas de atención de problematicas sociales en Armenia </t>
  </si>
  <si>
    <t xml:space="preserve">Gestionar la ejecución de los recursos de presupuesto participativo acorde a la normatividad vigente </t>
  </si>
  <si>
    <t xml:space="preserve">Articular acciones para la garantía de derechos de los jovenes a traves de la Politica Publica de Juventud </t>
  </si>
  <si>
    <t xml:space="preserve">Articular acciones para la garantía de derechos desde la equidad e igualdad de género en Armenia </t>
  </si>
  <si>
    <t>Articular acciones para la garantía de derechos de las personas con orientacion sexual e identidad de género diversa en el Municipio de Armenia</t>
  </si>
  <si>
    <t xml:space="preserve">Articular acciones para la garantía de derechos de los adultos mayores a traves de la implementación de la Politica Publica de Envejecimiento y vejez en el Municipio de Armenia </t>
  </si>
  <si>
    <t xml:space="preserve">Articular acciones para la garantía de derechos de los adultos mayores mas vulnerables a traves de los CBA y CV del Municipio de Armenia </t>
  </si>
  <si>
    <t xml:space="preserve">Articular acciones para la garantía de derechos de los habitantes  en situación de calle a traves de la politica publica de Habitantes de calle de Armenia </t>
  </si>
  <si>
    <t xml:space="preserve">Articular acciones para la garantía de derechos de las personas con discapcidad a traves de la Politica pública de Discapacidad </t>
  </si>
  <si>
    <t>Articular acciones para Fortalecer el apoyo y acompañamiento Institucional para mejorar la gestión de los Ediles de las JAL.</t>
  </si>
  <si>
    <t>Gestionar la ejecución de los programas sociales en beneficio de los grupos poblacionales de Armenia</t>
  </si>
  <si>
    <t>Fortalecer mecanismo de articulacion de la oferta institucional para atención a poblacion vulnerable</t>
  </si>
  <si>
    <t xml:space="preserve">Articular acciones para Fomentar la organización y participación ciudadana en Armenia </t>
  </si>
  <si>
    <t>Propios - Rendimientos Fros Propios - SGP - Fendimientos Fros SGP</t>
  </si>
  <si>
    <t>RECURSOS BALANCE MUNICIPAL</t>
  </si>
  <si>
    <t>RECURSOS BALANCE DEPTAL</t>
  </si>
  <si>
    <t>Decreto 680 26 de dic 2019</t>
  </si>
  <si>
    <t>ADICION 2016-2019</t>
  </si>
  <si>
    <t>disponible</t>
  </si>
  <si>
    <t>aseseoria</t>
  </si>
  <si>
    <t>victimas</t>
  </si>
  <si>
    <t>suma</t>
  </si>
  <si>
    <t>resta</t>
  </si>
  <si>
    <t>bolsa</t>
  </si>
  <si>
    <t>109.01.8.13.14.08.046.001.001.0654-'109.01.8.13.14.08.046.001.020.0654-'109.01.8.13.14.08.046.001.021.0654 -'109.01.8.13.14.08.046.001.034.0654</t>
  </si>
  <si>
    <t>Propios - Rendimientos Fros Propios - SGP - rendimientos Fros SGP</t>
  </si>
  <si>
    <t>109.01.8.13.14.08.046.001.001.0655-'109.01.8.13.14.08.046.001.020.0655-'109.01.8.13.14.08.046.001.021.0655-'109.01.8.13.14.08.046.001.034.0655</t>
  </si>
  <si>
    <t>109.01.8.13.14.08.046.001.001.0656-'109.01.8.13.14.08.046.001.020.0656-'109.01.8.13.14.08.046.001.021.0656-'109.01.8.13.14.08.046.001.034.0656</t>
  </si>
  <si>
    <t>109.01.8.13.14.08.048.001.001.0658-'109.01.8.13.14.08.048.001.020.0658-'109.01.8.13.14.08.048.001.021.0658-'109.01.8.13.14.08.048.001.033.0658-'109.01.8.13.14.08.048.001.034.0658</t>
  </si>
  <si>
    <t>109.01.8.13.14.08.049.001.001.0659-'109.01.8.13.14.08.049.001.020.0659-'109.01.8.13.14.08.049.001.021.0659-'109.01.8.13.14.08.049.001.033.0659-'109.01.8.13.14.08.049.001.034.0659</t>
  </si>
  <si>
    <t>Propios - Rendimientos Fros Propios - SGP - Fendimientos Fros SGP-'ULTIMA DOCEAVA SGP-PROPOSITO GENERAL</t>
  </si>
  <si>
    <t>109.01.8.13.14.08.049.001.001.0660-'109.01.8.13.14.08.049.001.020.0660-'109.01.8.13.14.08.049.001.033.0660-'109.01.8.13.14.08.049.001.034.0660</t>
  </si>
  <si>
    <t>109.01.8.13.14.08.053.001.001.0666-'109.01.8.13.14.08.053.001.020.0666-'109.01.8.13.14.08.053.001.021.0666-'109.01.8.13.14.08.053.001.034.0666</t>
  </si>
  <si>
    <t>109.01.8.13.14.08.053.001.007.0667 -'109.01.8.13.14.08.053.001.051-'109.01.8.13.14.08.053.001.589.0667</t>
  </si>
  <si>
    <t>Estampilla para el bienestar del adulto mayor NIVEL MUNICIPAL - Estampilla para el bienestar del adulto mayor NIVEL DEPARTAMENTAL -'REC.BCE ESTAMPILLA DEPARTAMENTAL</t>
  </si>
  <si>
    <t>109.01.8.13.14.08.052.001.001.0665-'109.01.8.13.14.08.052.001.020.0665-'109.01.8.13.14.08.052.001.021.0665-'109.01.8.13.14.08.052.001.033.0665-'109.01.8.13.14.08.052.001.034.0665</t>
  </si>
  <si>
    <t>109.01.8.13.14.08.055.001.001.0670-'109.01.8.13.14.08.055.001.020.0670-'109.01.8.13.14.08.055.001.033.0670'-109.01.8.13.14.08.055.001.034.0670</t>
  </si>
  <si>
    <t>Propios - Rendimientos Fros Propios - SGP - 'ULTIMA DOCEAVA SGP-PROPOSITO GENERAL</t>
  </si>
  <si>
    <t>109.01.8.13.14.08.054.001.001.0668-'109.01.8.13.14.08.054.001.020.0668-'109.01.8.13.14.08.054.001.021.0668-'109.01.8.13.14.08.054.001.033.0668-'109.01.8.13.14.08.054.001.034.0668</t>
  </si>
  <si>
    <t>109.01.8.13.14.08.054.001.001.0669-'109.01.8.13.14.08.054.001.020.0669</t>
  </si>
  <si>
    <t xml:space="preserve">Propios - Rendimientos Fros Propios - </t>
  </si>
  <si>
    <t>109.01.8.13.14.08.056.001.001.0671-'109.01.8.13.14.08.056.001.020.0671-'109.01.8.13.14.08.056.001.021.0671-'109.01.8.13.14.08.056.001.033.0671-'109.01.8.13.14.08.056.001.034.0671</t>
  </si>
  <si>
    <t>Propios - Rendimientos Fros Propios - SGP - Fendimientos Fros SGP- 'ULTIMA DOCEAVA SGP-PROPOSITO GENERAL</t>
  </si>
  <si>
    <t>109.01.8.13.14.08.056.001.001.0672-'109.01.8.13.14.08.056.001.020.0672-'109.01.8.13.14.08.056.001.021.0672-'109.01.8.13.14.08.056.001.034.0672</t>
  </si>
  <si>
    <t>109.01.8.13.14.08.056.001.001.0673-'109.01.8.13.14.08.056.001.210.0673</t>
  </si>
  <si>
    <t>Propios -'RECURSOS DEL BALANCE PROPIOS</t>
  </si>
  <si>
    <t>MARY LUZ OSPINA GARCIA</t>
  </si>
  <si>
    <t>DISPONIBLE</t>
  </si>
  <si>
    <r>
      <t xml:space="preserve">Número de mesas de trabajo para articulación institucional realizadas. </t>
    </r>
    <r>
      <rPr>
        <b/>
        <sz val="12"/>
        <color indexed="63"/>
        <rFont val="Arial"/>
        <family val="2"/>
      </rPr>
      <t xml:space="preserve"> (Implementación OBSCI)</t>
    </r>
  </si>
  <si>
    <t xml:space="preserve">menos 20% del apropiado inicial </t>
  </si>
  <si>
    <t>est dept</t>
  </si>
  <si>
    <t>109.01.8.15.14.41.019.019.034.1159</t>
  </si>
  <si>
    <t>109.01.8.15.14.41.018.018.034.1158</t>
  </si>
  <si>
    <t xml:space="preserve"> SGP </t>
  </si>
  <si>
    <t>Mesas de trabajo con actores con enfoque diferencial (indígenas, afro, victimas del conflicto armado, migrantes,personas con discapacidad entre otros,) con niños 6 a 12 años para identificar problematicas para garantia de derechos</t>
  </si>
  <si>
    <t>Capacitar a la comunidad educativa (docente) en prevencion de la discriminacion a sectores sociales LGBTI y de personas con orientaciones sexuales e identidades de genero diversas.</t>
  </si>
  <si>
    <t xml:space="preserve">Talleres de cultura ciudadana desde la inclusión de los sectores OSIDG </t>
  </si>
  <si>
    <t xml:space="preserve"> Acompañamiento y seguimiento a los CBA </t>
  </si>
  <si>
    <t xml:space="preserve"> mesas de trabajo con enlaces población vulnerable para identificación </t>
  </si>
  <si>
    <t xml:space="preserve"> estrategias de intervención en grupos  vulnerables implementadas.</t>
  </si>
  <si>
    <r>
      <rPr>
        <sz val="10"/>
        <rFont val="Arial"/>
        <family val="2"/>
      </rPr>
      <t>Talleres con madres gestantes y lactantes adolescentes a cerca de protección de niños y niñas</t>
    </r>
  </si>
  <si>
    <r>
      <rPr>
        <sz val="10"/>
        <rFont val="Arial"/>
        <family val="2"/>
      </rPr>
      <t xml:space="preserve">Jornadas  de prevención de violencia intrafamiliar, sexual y de género contra de niños de 0 a 5 años </t>
    </r>
  </si>
  <si>
    <r>
      <rPr>
        <sz val="10"/>
        <rFont val="Arial"/>
        <family val="2"/>
      </rPr>
      <t xml:space="preserve">Talleres de promoción de derechos para la garantía de derechos de niñas de 0 a 5 años  con enfoque diferencial (NNA situación de discapacidad, victimas del conflicto entre otros, en situación de emergencia Covid-19) </t>
    </r>
  </si>
  <si>
    <r>
      <rPr>
        <sz val="10"/>
        <rFont val="Arial"/>
        <family val="2"/>
      </rPr>
      <t xml:space="preserve">Visitas domiciliarias  para la garantía de derechos de niñas de 6 a 12 años  con enfoque diferencial (NNA situación de discapacidad, victimas del conflicto entre otros) </t>
    </r>
  </si>
  <si>
    <r>
      <rPr>
        <sz val="10"/>
        <rFont val="Arial"/>
        <family val="2"/>
      </rPr>
      <t>Campaña de prevención de las peores formas de trabajo infantil con niños 6 a 12 años</t>
    </r>
  </si>
  <si>
    <r>
      <t xml:space="preserve">Jornadas prevencion de derechos con (indígenas, afro, victimas del conflicto armado, migrantes,personas con discapacidad entre otros </t>
    </r>
    <r>
      <rPr>
        <sz val="10"/>
        <rFont val="Arial"/>
        <family val="2"/>
      </rPr>
      <t>en temas de violencia intrafamiliar )</t>
    </r>
  </si>
  <si>
    <r>
      <t xml:space="preserve">Formulacion de estrategias para garantidad de derechos en infancia </t>
    </r>
    <r>
      <rPr>
        <sz val="10"/>
        <rFont val="Arial"/>
        <family val="2"/>
      </rPr>
      <t>en marco de la actualización de la política publica de NNA.</t>
    </r>
  </si>
  <si>
    <r>
      <t>Jornada de Prevención del maltrato contra los adolescentes.</t>
    </r>
    <r>
      <rPr>
        <sz val="10"/>
        <rFont val="Arial"/>
        <family val="2"/>
      </rPr>
      <t xml:space="preserve"> ( peores formas de trabajo infantil y protección de joven trabajador )</t>
    </r>
  </si>
  <si>
    <r>
      <rPr>
        <sz val="10"/>
        <rFont val="Arial"/>
        <family val="2"/>
      </rPr>
      <t>Talleres de prevención de la explotación sexual comercial de niñas, niños y adolescentes.</t>
    </r>
  </si>
  <si>
    <r>
      <t xml:space="preserve">Jornadas </t>
    </r>
    <r>
      <rPr>
        <sz val="10"/>
        <rFont val="Arial"/>
        <family val="2"/>
      </rPr>
      <t>en actividad ludico - recreativas en garantias de poblaciones vulnerables ( en condiciones de   habitabilidad en calle  )</t>
    </r>
  </si>
  <si>
    <r>
      <t xml:space="preserve">Jornadas de promoción de la convivencia y formas alternativas de resolución de conflictos   de NNA </t>
    </r>
    <r>
      <rPr>
        <sz val="10"/>
        <rFont val="Arial"/>
        <family val="2"/>
      </rPr>
      <t>en prevención del acoso escolar</t>
    </r>
  </si>
  <si>
    <r>
      <t xml:space="preserve">Jornada </t>
    </r>
    <r>
      <rPr>
        <sz val="10"/>
        <rFont val="Arial"/>
        <family val="2"/>
      </rPr>
      <t>de prevención, atención y orientación a adolescentes en riesgo de vinculación a grupos armados ( prácticas y justicia restaurativa )</t>
    </r>
  </si>
  <si>
    <r>
      <t xml:space="preserve">Formulación propuesta para garantía de derechos para la adolescencia </t>
    </r>
    <r>
      <rPr>
        <sz val="10"/>
        <rFont val="Arial"/>
        <family val="2"/>
      </rPr>
      <t>estableciendo una estrategia de abordaje en prevención y atención acorde al marco de la condición de la emergencia en NNA</t>
    </r>
  </si>
  <si>
    <r>
      <t xml:space="preserve">Apoyo SRPA </t>
    </r>
    <r>
      <rPr>
        <sz val="10"/>
        <rFont val="Arial"/>
        <family val="2"/>
      </rPr>
      <t>( actividades de prevención, atención de derechos de los adolescentes vinculados al proceso de SRPA )</t>
    </r>
  </si>
  <si>
    <r>
      <t xml:space="preserve">Apoyo gestión de plan de acción de la Plataforma de juventud </t>
    </r>
    <r>
      <rPr>
        <sz val="10"/>
        <rFont val="Arial"/>
        <family val="2"/>
      </rPr>
      <t>( acompañamiento )</t>
    </r>
  </si>
  <si>
    <r>
      <rPr>
        <sz val="10"/>
        <rFont val="Arial"/>
        <family val="2"/>
      </rPr>
      <t>Promoción de ejercicios de ciudadania ( Exaltación de liderazgo juvenil y foro liderazgo juvenil )</t>
    </r>
  </si>
  <si>
    <r>
      <t xml:space="preserve">Actividades  de inclusión juvenil con enfoque diferencial ( LGBTI, equidad de genero, victimas, rural ) </t>
    </r>
    <r>
      <rPr>
        <sz val="10"/>
        <rFont val="Arial"/>
        <family val="2"/>
      </rPr>
      <t xml:space="preserve"> Espacio de encuentro intergeneracional con familias de los jovenes.</t>
    </r>
  </si>
  <si>
    <r>
      <t xml:space="preserve">Capacitación para formulación de proyectos </t>
    </r>
    <r>
      <rPr>
        <sz val="10"/>
        <rFont val="Arial"/>
        <family val="2"/>
      </rPr>
      <t>( a organizaciones juveniles en liderazgo emprenderismo )</t>
    </r>
  </si>
  <si>
    <r>
      <t xml:space="preserve">Jornada de ocupación del tiempo libre </t>
    </r>
    <r>
      <rPr>
        <sz val="10"/>
        <rFont val="Arial"/>
        <family val="2"/>
      </rPr>
      <t xml:space="preserve">a traves de actividades deportivas para jóvenes desde la casa de la juventud y en los sectores de la ciudad </t>
    </r>
  </si>
  <si>
    <r>
      <rPr>
        <sz val="10"/>
        <rFont val="Arial"/>
        <family val="2"/>
      </rPr>
      <t xml:space="preserve">Gestionar estrategias para el desarrollo de las acciones dirigidas a juventud en el marco de las condiciones que define la emergencia del Covid-19 </t>
    </r>
  </si>
  <si>
    <r>
      <t xml:space="preserve">Formular Estrategia de Reactivación de la casa de mujer </t>
    </r>
    <r>
      <rPr>
        <sz val="10"/>
        <rFont val="Arial"/>
        <family val="2"/>
      </rPr>
      <t>( fortalecimiento )</t>
    </r>
  </si>
  <si>
    <r>
      <t xml:space="preserve">Realizar </t>
    </r>
    <r>
      <rPr>
        <sz val="10"/>
        <rFont val="Arial"/>
        <family val="2"/>
      </rPr>
      <t xml:space="preserve">estructura de propuesta del diagnostico social situacional de la mujer en Armenia como insumo para formulación de política publica </t>
    </r>
  </si>
  <si>
    <r>
      <rPr>
        <sz val="10"/>
        <rFont val="Arial"/>
        <family val="2"/>
      </rPr>
      <t xml:space="preserve">Taller de promoción de la participacion de la mujer  (conformar red de liderazgo de mujeres, exaltacion de lideresas de municipio de armenia </t>
    </r>
  </si>
  <si>
    <r>
      <t xml:space="preserve">Fortalecer el consejo comunitario de mujeres - </t>
    </r>
    <r>
      <rPr>
        <sz val="10"/>
        <rFont val="Arial"/>
        <family val="2"/>
      </rPr>
      <t xml:space="preserve">gestiones para garantizar la operatividad del consejo comunitario de mujeres </t>
    </r>
  </si>
  <si>
    <r>
      <t xml:space="preserve">Promover Campaña de comunicación no sexista </t>
    </r>
    <r>
      <rPr>
        <sz val="10"/>
        <rFont val="Arial"/>
        <family val="2"/>
      </rPr>
      <t xml:space="preserve">( trata de personas ) </t>
    </r>
  </si>
  <si>
    <r>
      <t xml:space="preserve">Mesas de trabajo para articular oferta para mujeres </t>
    </r>
    <r>
      <rPr>
        <sz val="10"/>
        <rFont val="Arial"/>
        <family val="2"/>
      </rPr>
      <t>( Documento base politica publica de equidad de genero )</t>
    </r>
  </si>
  <si>
    <r>
      <rPr>
        <sz val="10"/>
        <rFont val="Arial"/>
        <family val="2"/>
      </rPr>
      <t>Talleres de prevención de violencia de género (ley 1257/2008)</t>
    </r>
  </si>
  <si>
    <r>
      <rPr>
        <sz val="10"/>
        <rFont val="Arial"/>
        <family val="2"/>
      </rPr>
      <t>Realizar diagnostico para formulación de política públicas</t>
    </r>
  </si>
  <si>
    <r>
      <t xml:space="preserve">Reuniones de socialización de ruta de atención en comunas vulnerables </t>
    </r>
    <r>
      <rPr>
        <sz val="10"/>
        <rFont val="Arial"/>
        <family val="2"/>
      </rPr>
      <t>( mujeres con enfoque diferencial ) para fortalecer la participación de la mujer</t>
    </r>
  </si>
  <si>
    <r>
      <rPr>
        <sz val="10"/>
        <rFont val="Arial"/>
        <family val="2"/>
      </rPr>
      <t>Talleres para garantia de derechos de la mujer en promoción de la no violencia intra familiar.</t>
    </r>
  </si>
  <si>
    <r>
      <t xml:space="preserve">Capacitar permanente a los(as/es) servidores públicos de la administración municipal, para atender de manera diferencial y con enfoque de género a las personas de esta población. </t>
    </r>
    <r>
      <rPr>
        <sz val="10"/>
        <rFont val="Arial"/>
        <family val="2"/>
      </rPr>
      <t>Para socializar las problematicas identificadas y validar la oferta institucional dirigidad a la población sexualmente diversa.</t>
    </r>
  </si>
  <si>
    <r>
      <t xml:space="preserve">socializar la oferta institucional de la administracion municipal a las personas OSIGD </t>
    </r>
    <r>
      <rPr>
        <sz val="10"/>
        <rFont val="Arial"/>
        <family val="2"/>
      </rPr>
      <t>( como aporte para la formulación de la politica publica dirigidos a personas con orientación sexual e identidad de genero diversa. )</t>
    </r>
  </si>
  <si>
    <r>
      <t xml:space="preserve">mesas de trabajo para  empoderamiento de sectores OSIGD  con enfoque diferencial </t>
    </r>
    <r>
      <rPr>
        <sz val="10"/>
        <rFont val="Arial"/>
        <family val="2"/>
      </rPr>
      <t xml:space="preserve">para el diagnostico de avance de la politica publica </t>
    </r>
  </si>
  <si>
    <r>
      <t xml:space="preserve">Diagnóstico social situacional de personas OSIGD  en Armenia como insumo para formulación de política publica </t>
    </r>
    <r>
      <rPr>
        <sz val="10"/>
        <rFont val="Arial"/>
        <family val="2"/>
      </rPr>
      <t>( Elaboración de estructura de propuesta política publica )</t>
    </r>
  </si>
  <si>
    <r>
      <t>Inventario de organizaciones y lideres OSIDG como insumo para conformacion de red</t>
    </r>
    <r>
      <rPr>
        <sz val="10"/>
        <rFont val="Arial"/>
        <family val="2"/>
      </rPr>
      <t xml:space="preserve"> ( presentar informe de las acciones que organizan dichas organizaciones ) </t>
    </r>
  </si>
  <si>
    <r>
      <t>Reuniones Consejo de Atencion Integral al adulto Mayor</t>
    </r>
    <r>
      <rPr>
        <sz val="10"/>
        <rFont val="Arial"/>
        <family val="2"/>
      </rPr>
      <t xml:space="preserve"> ( Apoyar la asistencia tecnica y el plan de acción </t>
    </r>
  </si>
  <si>
    <r>
      <t xml:space="preserve">Implementar acciones  </t>
    </r>
    <r>
      <rPr>
        <sz val="10"/>
        <rFont val="Arial"/>
        <family val="2"/>
      </rPr>
      <t>Y TALLERES virtuales , tanto e el área urbana y rural , que permitan la inclusión de las personas , a partir de ajustes razonables , para evitar toda clase de discriminación y asegurar su participación , buscando el pleno reconocimiento de sus derechos y el efectivo ejercicio de su capacidad legal</t>
    </r>
  </si>
  <si>
    <r>
      <rPr>
        <sz val="10"/>
        <rFont val="Arial"/>
        <family val="2"/>
      </rPr>
      <t xml:space="preserve">CAPACITACIONES Y TALLERES interinstitucionales e intersectoriales que respondan con efectividad a las particularidades y necesidades de la población con discapacidad , la de sus familias o cuidadores  con enfoque diferencial </t>
    </r>
  </si>
  <si>
    <r>
      <rPr>
        <sz val="10"/>
        <rFont val="Arial"/>
        <family val="2"/>
      </rPr>
      <t xml:space="preserve">TALLERES DE Orientación y asesoría a cuidadores a traves de ruta de atención </t>
    </r>
  </si>
  <si>
    <r>
      <t xml:space="preserve"> caracterizacion </t>
    </r>
    <r>
      <rPr>
        <sz val="11"/>
        <rFont val="Calibri"/>
        <family val="2"/>
      </rPr>
      <t xml:space="preserve">de poblacion vulnerable en las comunas </t>
    </r>
  </si>
  <si>
    <r>
      <t xml:space="preserve"> mesas de trabajo para articulación institucional realizadas. </t>
    </r>
    <r>
      <rPr>
        <b/>
        <sz val="18"/>
        <rFont val="Arial"/>
        <family val="2"/>
      </rPr>
      <t xml:space="preserve"> </t>
    </r>
    <r>
      <rPr>
        <b/>
        <sz val="8"/>
        <rFont val="Arial"/>
        <family val="2"/>
      </rPr>
      <t>(Implementación OBSCI)</t>
    </r>
  </si>
  <si>
    <t xml:space="preserve">SEGUIMIENTO AL PLAN DE ACCIÓN                         </t>
  </si>
  <si>
    <t>Código: D-DP-PDE-060</t>
  </si>
  <si>
    <t xml:space="preserve">Unidad Ejecutora: </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</si>
  <si>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</si>
  <si>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</si>
  <si>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</si>
  <si>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</si>
  <si>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</si>
  <si>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</si>
  <si>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</si>
  <si>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</si>
  <si>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EFICIENCIA LOGRO Y/O ALCANCE DE LA META</t>
  </si>
  <si>
    <t xml:space="preserve">EFICACIA PRESUPUESTAL </t>
  </si>
  <si>
    <t xml:space="preserve">COBERTURA </t>
  </si>
  <si>
    <t>OBSERVACION</t>
  </si>
  <si>
    <t>INDICADOR DE PRODUCTO</t>
  </si>
  <si>
    <r>
      <t>SECRETARÍA O  ENTIDAD RESPONSABLE: 2.2</t>
    </r>
    <r>
      <rPr>
        <b/>
        <u val="single"/>
        <sz val="10"/>
        <rFont val="Arial"/>
        <family val="2"/>
      </rPr>
      <t xml:space="preserve">  NOMBRE:SECRETARÍA DE DESARROLLO SOCIAL</t>
    </r>
  </si>
  <si>
    <t>Periodo de corte:   A DICIEMBRE 31 DE 2020</t>
  </si>
  <si>
    <t>Fecha: 29/12/2020</t>
  </si>
  <si>
    <t>Versión: 006</t>
  </si>
  <si>
    <t>Secretaria</t>
  </si>
  <si>
    <t>Semáforo Ejecución:
Verde Oscuro  (80%  - 100%) 
 Verde Claro (70% - 79%)
 Amarillo (60%  - 69%) 
Naranja (40% - 59%) 
 Rojo (0% - 39%)</t>
  </si>
  <si>
    <t>Semáforo Alcance de la Meta:
Verde Oscuro  (80%  - 100%) 
 Verde Claro (70% - 79%)
 Amarillo (60%  - 69%) 
Naranja (40% - 59%) 
 Rojo (0% - 39%)</t>
  </si>
  <si>
    <t xml:space="preserve">Armenia - Quindio </t>
  </si>
  <si>
    <t>La actividad se cumplio acorde a lo programado</t>
  </si>
  <si>
    <t xml:space="preserve">El proceso estaba pendiente de autoruzación de vigencia futura la cual salio muy tarde y no se alcazo a contratar </t>
  </si>
  <si>
    <t>No fue posible desarrollar todas las actividades programadas</t>
  </si>
  <si>
    <t>No fue posible realizar la actividad en el periodo de referencia en parte debido a la situacion generado por Covid 19</t>
  </si>
  <si>
    <t xml:space="preserve">se remitió al señor alcalde oficio  SO-PSP-3738 del 6 de octubre de 2020  solicitando directrices administrativas para atender la legalidad y conveniencia para el proyecto de acuerdo de concesión de facultades para la reglamentación el cual fue trasladado por este al asesor social y asesor administrativo, sin que a la fecha se hayan pronunciado al respecto. 
Que mediante oficio DP-DPE-0754 del 21 de octubre de 2020, el Departamento Administrativo de Planeación informa que iniciará el ciclo de talleres con la comunidad organizada  y se realizaran 2 encuestas para la toma de decisiones a los procesos de planificación participativa la primer encuesta es de rendición de cuentas y la segunda con los planes de desarrollo comunal, y que está a la espera de los parámetros y observaciones que se desarrollen por la comunidad para dar inicio a la construcción de los planes de desarrollo comunal, de la cual planeación hasta la fecha no se ha pronunciado para el desarrollo de la siguiente fase de acuerdo a la guía metodológica. 
</t>
  </si>
  <si>
    <t xml:space="preserve">No se recepcionaron solicitud de tramites en el último trimestre ante la unidad de participación ciudadana  debido a que el Ministerio del Interior aplazó las elecciones por efecto de la pandemia, las cuales quedaron aplazadas para el mes de abril del 2021. Sin embargo en el mes de Febrero de 2020 se llevó a cabo un trámite. </t>
  </si>
  <si>
    <t xml:space="preserve">La unidad de participación ciudadana designo el personal para la atención, asesoria y acompañamiento en la consolidación de los convenios solidarios, sin embargo no se realizó convocatoria por parte del Departamento Administrativo de Planeación por la aprobación del plan de desarrollo mediante fallo  del tribunal administrativo del Quindío lo que genero dificultades para el cierre de la vigencia del 2020. </t>
  </si>
  <si>
    <t>La Unidad de Participación ciudadana  realizó la convocatoria por medio de resolución 310 del 2 de septiembre de 2020 a los sectores en cumplimiento al derecto 039 de 2017, por vencimiento del peridodo del 24 de agosto de 2020  clarando que algunos sectores no han comparecido con  presentación de la terna, por tal razón a la fecha la Secretaría técnica (Departamento Administrativo de Planeación) no ha podido realizar convocatoria a sesiones. Se deja claridad que en el mes de agosto de 2020 se asistió a una sesión.</t>
  </si>
  <si>
    <t>La Unidad de participación ciudadana realizó los diferentes tramites a los acuerdos participativos de las comunas 1,2,3,4,5,6,7,8,9 y 10 exepto la rural que radicó el proyecto de menera oportuna pero a la unidad llegó en físico el 29 de diciembre de 2020.</t>
  </si>
  <si>
    <t>En el trimestre de referencia no se requirió entrega de elementos, (En el mes de marzo de 2020 se realizó entrega de proyectos de presupuesto participativo a las comunas 3 y 10).</t>
  </si>
  <si>
    <t>En el último trimestre las comunas no reportaron robo ni perdida de elementos, se realizó segumiento a los elementos de las diferentes comunas se llevaron a cabo 9 visitas, se realizó entrega de proyectos de presupuesto participativo a las comunas 3 y 10 vigencia 2019 y se remitieron los oficios por cada comuna proyecto p.p de años anteriores en los cuales se requeria para firma y posterior radicación de solicitud de disponiblidad presupuestal, solicitud de viabiliad y justificación de necesidades.</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</si>
</sst>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 #,##0_ ;_ * \-#,##0_ ;_ * &quot;-&quot;_ ;_ @_ "/>
    <numFmt numFmtId="184" formatCode="_ &quot;S/.&quot;\ * #,##0.00_ ;_ &quot;S/.&quot;\ * \-#,##0.00_ ;_ &quot;S/.&quot;\ * &quot;-&quot;??_ ;_ @_ "/>
    <numFmt numFmtId="185" formatCode="_ * #,##0.00_ ;_ * \-#,##0.00_ ;_ * &quot;-&quot;??_ ;_ @_ "/>
    <numFmt numFmtId="186" formatCode="&quot;$&quot;\ #,##0"/>
    <numFmt numFmtId="187" formatCode="0.0"/>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58">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sz val="14"/>
      <name val="Arial"/>
      <family val="2"/>
    </font>
    <font>
      <b/>
      <u val="single"/>
      <sz val="10"/>
      <name val="Arial"/>
      <family val="2"/>
    </font>
    <font>
      <b/>
      <sz val="9"/>
      <name val="Times New Roman"/>
      <family val="1"/>
    </font>
    <font>
      <sz val="9"/>
      <name val="Times New Roman"/>
      <family val="1"/>
    </font>
    <font>
      <sz val="12"/>
      <name val="Arial"/>
      <family val="2"/>
    </font>
    <font>
      <b/>
      <sz val="12"/>
      <name val="Arial"/>
      <family val="2"/>
    </font>
    <font>
      <sz val="12"/>
      <name val="Calibri"/>
      <family val="2"/>
    </font>
    <font>
      <b/>
      <sz val="12"/>
      <color indexed="63"/>
      <name val="Arial"/>
      <family val="2"/>
    </font>
    <font>
      <sz val="11"/>
      <name val="Calibri"/>
      <family val="2"/>
    </font>
    <font>
      <b/>
      <sz val="18"/>
      <name val="Arial"/>
      <family val="2"/>
    </font>
    <font>
      <b/>
      <sz val="8"/>
      <name val="Arial"/>
      <family val="2"/>
    </font>
    <font>
      <b/>
      <sz val="16"/>
      <name val="Arial"/>
      <family val="2"/>
    </font>
    <font>
      <u val="single"/>
      <sz val="10"/>
      <color indexed="12"/>
      <name val="Arial"/>
      <family val="2"/>
    </font>
    <font>
      <u val="single"/>
      <sz val="10"/>
      <color indexed="20"/>
      <name val="Arial"/>
      <family val="2"/>
    </font>
    <font>
      <b/>
      <sz val="11"/>
      <color indexed="23"/>
      <name val="Calibri"/>
      <family val="2"/>
    </font>
    <font>
      <sz val="10"/>
      <color indexed="10"/>
      <name val="Arial"/>
      <family val="2"/>
    </font>
    <font>
      <b/>
      <sz val="10"/>
      <color indexed="8"/>
      <name val="Arial"/>
      <family val="2"/>
    </font>
    <font>
      <sz val="10"/>
      <color indexed="8"/>
      <name val="Arial"/>
      <family val="2"/>
    </font>
    <font>
      <sz val="12"/>
      <color indexed="9"/>
      <name val="Arial"/>
      <family val="2"/>
    </font>
    <font>
      <sz val="12"/>
      <color indexed="8"/>
      <name val="Arial"/>
      <family val="2"/>
    </font>
    <font>
      <sz val="12"/>
      <color indexed="10"/>
      <name val="Arial"/>
      <family val="2"/>
    </font>
    <font>
      <u val="single"/>
      <sz val="10"/>
      <color theme="10"/>
      <name val="Arial"/>
      <family val="2"/>
    </font>
    <font>
      <u val="single"/>
      <sz val="10"/>
      <color theme="11"/>
      <name val="Arial"/>
      <family val="2"/>
    </font>
    <font>
      <b/>
      <sz val="11"/>
      <color rgb="FF6F6F6E"/>
      <name val="Calibri"/>
      <family val="2"/>
    </font>
    <font>
      <b/>
      <sz val="11"/>
      <color rgb="FFFFFFFF"/>
      <name val="Calibri"/>
      <family val="2"/>
    </font>
    <font>
      <sz val="11"/>
      <color theme="1"/>
      <name val="Calibri"/>
      <family val="2"/>
    </font>
    <font>
      <sz val="10"/>
      <color rgb="FFFF0000"/>
      <name val="Arial"/>
      <family val="2"/>
    </font>
    <font>
      <b/>
      <sz val="10"/>
      <color theme="1"/>
      <name val="Arial"/>
      <family val="2"/>
    </font>
    <font>
      <b/>
      <sz val="10"/>
      <color rgb="FF000000"/>
      <name val="Arial"/>
      <family val="2"/>
    </font>
    <font>
      <sz val="10"/>
      <color rgb="FF000000"/>
      <name val="Arial"/>
      <family val="2"/>
    </font>
    <font>
      <sz val="10"/>
      <color theme="1"/>
      <name val="Arial"/>
      <family val="2"/>
    </font>
    <font>
      <sz val="12"/>
      <color theme="0"/>
      <name val="Arial"/>
      <family val="2"/>
    </font>
    <font>
      <sz val="12"/>
      <color rgb="FF000000"/>
      <name val="Arial"/>
      <family val="2"/>
    </font>
    <font>
      <sz val="12"/>
      <color rgb="FF171717"/>
      <name val="Arial"/>
      <family val="2"/>
    </font>
    <font>
      <sz val="12"/>
      <color theme="1"/>
      <name val="Arial"/>
      <family val="2"/>
    </font>
    <font>
      <sz val="12"/>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rgb="FF522B57"/>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rgb="FFFFFF99"/>
        <bgColor indexed="64"/>
      </patternFill>
    </fill>
    <fill>
      <patternFill patternType="solid">
        <fgColor theme="6" tint="0.5999900102615356"/>
        <bgColor indexed="64"/>
      </patternFill>
    </fill>
    <fill>
      <patternFill patternType="solid">
        <fgColor rgb="FFD9E1F2"/>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8" tint="0.5999900102615356"/>
        <bgColor indexed="64"/>
      </patternFill>
    </fill>
    <fill>
      <patternFill patternType="solid">
        <fgColor rgb="FFFF0000"/>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medium">
        <color rgb="FFECECEC"/>
      </left>
      <right style="medium">
        <color rgb="FFECECEC"/>
      </right>
      <top style="medium">
        <color rgb="FFECECEC"/>
      </top>
      <bottom style="medium">
        <color rgb="FFECECEC"/>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medium"/>
    </border>
    <border>
      <left style="thin"/>
      <right style="thin"/>
      <top style="thin"/>
      <bottom style="thin"/>
    </border>
    <border>
      <left style="thin"/>
      <right style="thin"/>
      <top>
        <color indexed="63"/>
      </top>
      <bottom style="thin"/>
    </border>
    <border>
      <left style="medium"/>
      <right style="medium"/>
      <top style="medium"/>
      <bottom style="mediu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medium"/>
      <top style="thin"/>
      <bottom style="thin"/>
    </border>
    <border>
      <left style="thin"/>
      <right style="medium"/>
      <top>
        <color indexed="63"/>
      </top>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thin"/>
      <top style="medium"/>
      <bottom style="medium"/>
    </border>
    <border>
      <left>
        <color indexed="63"/>
      </left>
      <right style="thin"/>
      <top style="medium"/>
      <bottom>
        <color indexed="63"/>
      </bottom>
    </border>
    <border>
      <left style="thin"/>
      <right style="medium"/>
      <top style="thin"/>
      <bottom style="medium"/>
    </border>
    <border>
      <left style="medium"/>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medium"/>
      <right style="thin"/>
      <top style="thin"/>
      <bottom style="thin"/>
    </border>
    <border>
      <left style="medium"/>
      <right style="thin"/>
      <top style="thin"/>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color indexed="63"/>
      </left>
      <right>
        <color indexed="63"/>
      </right>
      <top>
        <color indexed="63"/>
      </top>
      <bottom style="thin"/>
    </border>
    <border>
      <left style="thin"/>
      <right>
        <color indexed="63"/>
      </right>
      <top style="medium"/>
      <bottom style="mediu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medium"/>
      <bottom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style="thin">
        <color rgb="FF000000"/>
      </left>
      <right style="thin"/>
      <top style="thin"/>
      <bottom>
        <color indexed="63"/>
      </bottom>
    </border>
    <border>
      <left style="thin">
        <color rgb="FF000000"/>
      </left>
      <right style="thin"/>
      <top>
        <color indexed="63"/>
      </top>
      <bottom>
        <color indexed="63"/>
      </bottom>
    </border>
    <border>
      <left style="thin">
        <color rgb="FF000000"/>
      </left>
      <right style="thin"/>
      <top>
        <color indexed="63"/>
      </top>
      <bottom style="thin"/>
    </border>
    <border>
      <left style="thin">
        <color rgb="FF000000"/>
      </left>
      <right>
        <color indexed="63"/>
      </right>
      <top style="thin"/>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border>
    <border>
      <left style="medium"/>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style="medium"/>
      <top style="medium"/>
      <bottom style="thin"/>
    </border>
    <border>
      <left style="medium"/>
      <right style="thin"/>
      <top style="medium"/>
      <bottom style="thin"/>
    </border>
    <border>
      <left style="medium"/>
      <right style="thin"/>
      <top style="thin"/>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9" fillId="3" borderId="0" applyNumberFormat="0" applyBorder="0" applyAlignment="0" applyProtection="0"/>
    <xf numFmtId="0" fontId="45" fillId="22" borderId="5">
      <alignment horizontal="center" vertical="center" wrapText="1"/>
      <protection/>
    </xf>
    <xf numFmtId="0" fontId="46" fillId="23" borderId="6">
      <alignment horizontal="center" vertical="center" wrapText="1"/>
      <protection/>
    </xf>
    <xf numFmtId="171" fontId="0" fillId="0" borderId="0" applyFill="0" applyBorder="0" applyAlignment="0" applyProtection="0"/>
    <xf numFmtId="169" fontId="0" fillId="0" borderId="0" applyFill="0" applyBorder="0" applyAlignment="0" applyProtection="0"/>
    <xf numFmtId="177" fontId="0" fillId="0" borderId="0" applyFill="0" applyBorder="0" applyAlignment="0" applyProtection="0"/>
    <xf numFmtId="176" fontId="0" fillId="0" borderId="0" applyFill="0" applyBorder="0" applyAlignment="0" applyProtection="0"/>
    <xf numFmtId="0" fontId="10" fillId="24" borderId="0" applyNumberFormat="0" applyBorder="0" applyAlignment="0" applyProtection="0"/>
    <xf numFmtId="0" fontId="47" fillId="0" borderId="0">
      <alignment/>
      <protection/>
    </xf>
    <xf numFmtId="0" fontId="0" fillId="0" borderId="0">
      <alignment/>
      <protection/>
    </xf>
    <xf numFmtId="0" fontId="47" fillId="0" borderId="0">
      <alignment/>
      <protection/>
    </xf>
    <xf numFmtId="0" fontId="0" fillId="25" borderId="7" applyNumberFormat="0" applyAlignment="0" applyProtection="0"/>
    <xf numFmtId="9" fontId="0" fillId="0" borderId="0" applyFill="0" applyBorder="0" applyAlignment="0" applyProtection="0"/>
    <xf numFmtId="9" fontId="0" fillId="0" borderId="0" applyFill="0" applyBorder="0" applyAlignment="0" applyProtection="0"/>
    <xf numFmtId="0" fontId="11" fillId="16" borderId="8"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9" applyNumberFormat="0" applyFill="0" applyAlignment="0" applyProtection="0"/>
    <xf numFmtId="0" fontId="7" fillId="0" borderId="10" applyNumberFormat="0" applyFill="0" applyAlignment="0" applyProtection="0"/>
    <xf numFmtId="0" fontId="14" fillId="0" borderId="11" applyNumberFormat="0" applyFill="0" applyAlignment="0" applyProtection="0"/>
  </cellStyleXfs>
  <cellXfs count="485">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21" fillId="0" borderId="0" xfId="0" applyFont="1" applyBorder="1" applyAlignment="1">
      <alignment vertical="center" wrapText="1"/>
    </xf>
    <xf numFmtId="0" fontId="0" fillId="0" borderId="13" xfId="0" applyFont="1" applyFill="1" applyBorder="1" applyAlignment="1">
      <alignment horizontal="center" vertical="center" wrapText="1"/>
    </xf>
    <xf numFmtId="0" fontId="0" fillId="0" borderId="13" xfId="0" applyFont="1" applyBorder="1" applyAlignment="1">
      <alignment vertical="center" wrapText="1"/>
    </xf>
    <xf numFmtId="0" fontId="20" fillId="0" borderId="0" xfId="0" applyFont="1" applyBorder="1" applyAlignment="1">
      <alignment vertical="center" wrapText="1"/>
    </xf>
    <xf numFmtId="0" fontId="0" fillId="0" borderId="14" xfId="0" applyFont="1" applyBorder="1" applyAlignment="1">
      <alignment vertical="center" wrapText="1"/>
    </xf>
    <xf numFmtId="0" fontId="0" fillId="26" borderId="15" xfId="0" applyFont="1" applyFill="1" applyBorder="1" applyAlignment="1">
      <alignment horizontal="center" vertical="center" wrapText="1"/>
    </xf>
    <xf numFmtId="186" fontId="18" fillId="0" borderId="0" xfId="0" applyNumberFormat="1" applyFont="1" applyFill="1" applyBorder="1" applyAlignment="1">
      <alignment horizontal="right" vertical="center" wrapText="1"/>
    </xf>
    <xf numFmtId="186" fontId="0" fillId="0" borderId="0" xfId="0" applyNumberFormat="1" applyFont="1" applyBorder="1" applyAlignment="1">
      <alignment horizontal="right" vertical="center" wrapText="1"/>
    </xf>
    <xf numFmtId="0" fontId="0" fillId="0" borderId="0" xfId="0" applyFont="1" applyBorder="1" applyAlignment="1">
      <alignment horizontal="right" vertical="center" wrapText="1"/>
    </xf>
    <xf numFmtId="186" fontId="0" fillId="0" borderId="0" xfId="0" applyNumberFormat="1" applyFont="1" applyAlignment="1">
      <alignment horizontal="right" vertical="center" wrapText="1"/>
    </xf>
    <xf numFmtId="0" fontId="18" fillId="27" borderId="16" xfId="0" applyFont="1" applyFill="1" applyBorder="1" applyAlignment="1">
      <alignment horizontal="center" vertical="center" wrapText="1"/>
    </xf>
    <xf numFmtId="0" fontId="48" fillId="0" borderId="0" xfId="0" applyFont="1" applyBorder="1" applyAlignment="1">
      <alignment vertical="center" wrapText="1"/>
    </xf>
    <xf numFmtId="0" fontId="48" fillId="0" borderId="0" xfId="0" applyFont="1" applyBorder="1" applyAlignment="1">
      <alignment horizontal="center" vertical="center" wrapText="1"/>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21" fillId="0" borderId="14" xfId="0" applyFont="1" applyBorder="1" applyAlignment="1">
      <alignment vertical="center" wrapText="1"/>
    </xf>
    <xf numFmtId="0" fontId="18" fillId="28" borderId="20" xfId="0" applyFont="1" applyFill="1" applyBorder="1" applyAlignment="1">
      <alignment horizontal="center" vertical="center" wrapText="1"/>
    </xf>
    <xf numFmtId="186" fontId="18" fillId="28" borderId="20" xfId="0" applyNumberFormat="1" applyFont="1" applyFill="1" applyBorder="1" applyAlignment="1">
      <alignment horizontal="center" vertical="center" wrapText="1"/>
    </xf>
    <xf numFmtId="0" fontId="18" fillId="28" borderId="21" xfId="0" applyFont="1" applyFill="1" applyBorder="1" applyAlignment="1">
      <alignment horizontal="center" vertical="center" wrapText="1"/>
    </xf>
    <xf numFmtId="0" fontId="0" fillId="26" borderId="13" xfId="0" applyFont="1" applyFill="1" applyBorder="1" applyAlignment="1">
      <alignment horizontal="center" vertical="center" wrapText="1"/>
    </xf>
    <xf numFmtId="0" fontId="49" fillId="28" borderId="22" xfId="0" applyFont="1" applyFill="1" applyBorder="1" applyAlignment="1">
      <alignment horizontal="center" vertical="center" wrapText="1"/>
    </xf>
    <xf numFmtId="186" fontId="18" fillId="0" borderId="17" xfId="0" applyNumberFormat="1" applyFont="1" applyFill="1" applyBorder="1" applyAlignment="1">
      <alignment horizontal="center" vertical="center" wrapText="1"/>
    </xf>
    <xf numFmtId="0" fontId="18" fillId="0" borderId="23" xfId="0" applyFont="1" applyFill="1" applyBorder="1" applyAlignment="1">
      <alignment horizontal="center" vertical="center" wrapText="1"/>
    </xf>
    <xf numFmtId="186" fontId="18" fillId="0" borderId="18" xfId="0" applyNumberFormat="1"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1" fillId="0" borderId="25" xfId="0" applyFont="1" applyBorder="1" applyAlignment="1">
      <alignment vertical="center" wrapText="1"/>
    </xf>
    <xf numFmtId="0" fontId="21" fillId="0" borderId="26" xfId="0" applyFont="1" applyBorder="1" applyAlignment="1">
      <alignment vertical="center" wrapText="1"/>
    </xf>
    <xf numFmtId="0" fontId="21" fillId="0" borderId="27" xfId="0" applyFont="1" applyBorder="1" applyAlignment="1">
      <alignment vertical="center" wrapText="1"/>
    </xf>
    <xf numFmtId="0" fontId="0" fillId="0" borderId="13" xfId="0" applyFont="1" applyFill="1" applyBorder="1" applyAlignment="1">
      <alignment vertical="center" wrapText="1"/>
    </xf>
    <xf numFmtId="0" fontId="18" fillId="27" borderId="28" xfId="0" applyFont="1" applyFill="1" applyBorder="1" applyAlignment="1">
      <alignment horizontal="center" vertical="center" wrapText="1"/>
    </xf>
    <xf numFmtId="0" fontId="18" fillId="28" borderId="29" xfId="0" applyFont="1" applyFill="1" applyBorder="1" applyAlignment="1">
      <alignment horizontal="center" vertical="center" wrapText="1"/>
    </xf>
    <xf numFmtId="0" fontId="49" fillId="28" borderId="30" xfId="0" applyFont="1" applyFill="1" applyBorder="1" applyAlignment="1">
      <alignment horizontal="center" vertical="center" wrapText="1"/>
    </xf>
    <xf numFmtId="0" fontId="50" fillId="29" borderId="31" xfId="0" applyFont="1" applyFill="1" applyBorder="1" applyAlignment="1">
      <alignment horizontal="left" vertical="center" wrapText="1"/>
    </xf>
    <xf numFmtId="0" fontId="51" fillId="0" borderId="17" xfId="0" applyFont="1" applyBorder="1" applyAlignment="1">
      <alignment horizontal="center" vertical="center" wrapText="1"/>
    </xf>
    <xf numFmtId="0" fontId="51" fillId="0" borderId="17" xfId="0" applyFont="1" applyBorder="1" applyAlignment="1">
      <alignment horizontal="justify" vertical="center" wrapText="1"/>
    </xf>
    <xf numFmtId="9" fontId="51" fillId="0" borderId="17" xfId="0" applyNumberFormat="1" applyFont="1" applyBorder="1" applyAlignment="1">
      <alignment horizontal="center" vertical="center" wrapText="1"/>
    </xf>
    <xf numFmtId="0" fontId="51" fillId="0" borderId="23" xfId="0" applyFont="1" applyBorder="1" applyAlignment="1">
      <alignment horizontal="center" vertical="center" wrapText="1"/>
    </xf>
    <xf numFmtId="0" fontId="51" fillId="0" borderId="17" xfId="49" applyFont="1" applyFill="1" applyBorder="1">
      <alignment horizontal="center" vertical="center" wrapText="1"/>
      <protection/>
    </xf>
    <xf numFmtId="0" fontId="51" fillId="0" borderId="18" xfId="0" applyFont="1" applyBorder="1" applyAlignment="1">
      <alignment horizontal="center" vertical="center" wrapText="1"/>
    </xf>
    <xf numFmtId="0" fontId="51" fillId="0" borderId="17" xfId="0" applyFont="1" applyBorder="1" applyAlignment="1">
      <alignment vertical="center" wrapText="1"/>
    </xf>
    <xf numFmtId="0" fontId="50" fillId="0" borderId="17" xfId="0" applyFont="1" applyBorder="1" applyAlignment="1">
      <alignment vertical="center" wrapText="1"/>
    </xf>
    <xf numFmtId="0" fontId="51" fillId="0" borderId="17" xfId="50" applyFont="1" applyFill="1" applyBorder="1" applyAlignment="1">
      <alignment vertical="center" wrapText="1"/>
      <protection/>
    </xf>
    <xf numFmtId="0" fontId="51" fillId="0" borderId="17" xfId="50" applyFont="1" applyFill="1" applyBorder="1">
      <alignment horizontal="center" vertical="center" wrapText="1"/>
      <protection/>
    </xf>
    <xf numFmtId="1" fontId="51" fillId="0" borderId="17" xfId="0" applyNumberFormat="1" applyFont="1" applyBorder="1" applyAlignment="1">
      <alignment horizontal="center" vertical="center" wrapText="1"/>
    </xf>
    <xf numFmtId="9" fontId="51" fillId="0" borderId="17" xfId="60" applyFont="1" applyFill="1" applyBorder="1" applyAlignment="1">
      <alignment horizontal="center" vertical="center" wrapText="1"/>
    </xf>
    <xf numFmtId="9" fontId="51" fillId="0" borderId="23" xfId="60"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0" xfId="0" applyFont="1" applyBorder="1" applyAlignment="1">
      <alignment horizontal="left" vertical="center" wrapText="1"/>
    </xf>
    <xf numFmtId="0" fontId="50" fillId="0" borderId="17" xfId="0" applyFont="1" applyBorder="1" applyAlignment="1">
      <alignment vertical="center" wrapText="1"/>
    </xf>
    <xf numFmtId="9" fontId="18" fillId="0" borderId="18" xfId="0" applyNumberFormat="1" applyFont="1" applyFill="1" applyBorder="1" applyAlignment="1">
      <alignment horizontal="center" vertical="center" wrapText="1"/>
    </xf>
    <xf numFmtId="0" fontId="0" fillId="0" borderId="32" xfId="0" applyBorder="1" applyAlignment="1">
      <alignment vertical="center" wrapText="1"/>
    </xf>
    <xf numFmtId="0" fontId="0" fillId="0" borderId="33" xfId="0" applyBorder="1" applyAlignment="1">
      <alignment vertical="center" wrapText="1"/>
    </xf>
    <xf numFmtId="0" fontId="51" fillId="30" borderId="17" xfId="49" applyFont="1" applyFill="1" applyBorder="1">
      <alignment horizontal="center" vertical="center" wrapText="1"/>
      <protection/>
    </xf>
    <xf numFmtId="0" fontId="52" fillId="30" borderId="17" xfId="49" applyFont="1" applyFill="1" applyBorder="1">
      <alignment horizontal="center" vertical="center" wrapText="1"/>
      <protection/>
    </xf>
    <xf numFmtId="0" fontId="51" fillId="30" borderId="17" xfId="49" applyFont="1" applyFill="1" applyBorder="1" applyAlignment="1">
      <alignment horizontal="left" vertical="center" wrapText="1"/>
      <protection/>
    </xf>
    <xf numFmtId="0" fontId="52" fillId="30" borderId="17" xfId="49" applyFont="1" applyFill="1" applyBorder="1" applyAlignment="1">
      <alignment horizontal="left" vertical="center" wrapText="1"/>
      <protection/>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21" fillId="0" borderId="14" xfId="0" applyFont="1" applyBorder="1" applyAlignment="1">
      <alignment horizontal="left" vertical="center" wrapText="1"/>
    </xf>
    <xf numFmtId="0" fontId="0" fillId="0" borderId="0" xfId="0" applyFont="1" applyAlignment="1">
      <alignment horizontal="left" vertical="center" wrapText="1"/>
    </xf>
    <xf numFmtId="0" fontId="18" fillId="30" borderId="0" xfId="0" applyFont="1" applyFill="1" applyAlignment="1">
      <alignment vertical="center"/>
    </xf>
    <xf numFmtId="0" fontId="0" fillId="30" borderId="0" xfId="0" applyFont="1" applyFill="1" applyAlignment="1">
      <alignment vertical="center"/>
    </xf>
    <xf numFmtId="0" fontId="18" fillId="30" borderId="0" xfId="0" applyFont="1" applyFill="1" applyAlignment="1">
      <alignment vertical="center"/>
    </xf>
    <xf numFmtId="0" fontId="52" fillId="30" borderId="17" xfId="49" applyFont="1" applyFill="1" applyBorder="1" applyAlignment="1">
      <alignment horizontal="center" vertical="center" wrapText="1"/>
      <protection/>
    </xf>
    <xf numFmtId="0" fontId="51" fillId="30" borderId="34" xfId="49" applyFont="1" applyFill="1" applyBorder="1" applyAlignment="1">
      <alignment horizontal="center" vertical="center" wrapText="1"/>
      <protection/>
    </xf>
    <xf numFmtId="0" fontId="51" fillId="30" borderId="17" xfId="0" applyFont="1" applyFill="1" applyBorder="1" applyAlignment="1">
      <alignment horizontal="center" vertical="center" wrapText="1"/>
    </xf>
    <xf numFmtId="0" fontId="51" fillId="0" borderId="17" xfId="0" applyFont="1" applyFill="1" applyBorder="1" applyAlignment="1">
      <alignment horizontal="justify" vertical="center" wrapText="1"/>
    </xf>
    <xf numFmtId="9" fontId="51" fillId="0" borderId="17" xfId="0" applyNumberFormat="1" applyFont="1" applyFill="1" applyBorder="1" applyAlignment="1">
      <alignment horizontal="center" vertical="center" wrapText="1"/>
    </xf>
    <xf numFmtId="0" fontId="51" fillId="0" borderId="1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52" fillId="0" borderId="17" xfId="0" applyFont="1" applyFill="1" applyBorder="1" applyAlignment="1">
      <alignment horizontal="justify" vertical="center" wrapText="1"/>
    </xf>
    <xf numFmtId="0" fontId="52" fillId="0" borderId="17" xfId="0" applyFont="1" applyFill="1" applyBorder="1" applyAlignment="1">
      <alignment horizontal="center" vertical="center" wrapText="1"/>
    </xf>
    <xf numFmtId="9" fontId="52" fillId="0" borderId="17" xfId="0" applyNumberFormat="1" applyFont="1" applyFill="1" applyBorder="1" applyAlignment="1">
      <alignment horizontal="center" vertical="center" wrapText="1"/>
    </xf>
    <xf numFmtId="0" fontId="52" fillId="0" borderId="34" xfId="0" applyFont="1" applyFill="1" applyBorder="1" applyAlignment="1">
      <alignment horizontal="justify" vertical="center" wrapText="1"/>
    </xf>
    <xf numFmtId="0" fontId="52" fillId="0" borderId="34" xfId="0" applyFont="1" applyFill="1" applyBorder="1" applyAlignment="1">
      <alignment horizontal="center" vertical="center" wrapText="1"/>
    </xf>
    <xf numFmtId="0" fontId="51" fillId="0" borderId="17" xfId="0" applyFont="1" applyFill="1" applyBorder="1" applyAlignment="1">
      <alignment horizontal="left" vertical="center" wrapText="1"/>
    </xf>
    <xf numFmtId="0" fontId="0" fillId="0" borderId="17" xfId="0" applyFont="1" applyFill="1" applyBorder="1" applyAlignment="1">
      <alignment horizontal="left" vertical="center"/>
    </xf>
    <xf numFmtId="0" fontId="52" fillId="0" borderId="17" xfId="49" applyFont="1" applyFill="1" applyBorder="1" applyAlignment="1">
      <alignment horizontal="center" vertical="center" wrapText="1"/>
      <protection/>
    </xf>
    <xf numFmtId="0" fontId="52" fillId="0" borderId="34" xfId="49" applyFont="1" applyFill="1" applyBorder="1" applyAlignment="1">
      <alignment horizontal="center" vertical="center" wrapText="1"/>
      <protection/>
    </xf>
    <xf numFmtId="0" fontId="0" fillId="0" borderId="17" xfId="0" applyFont="1" applyFill="1" applyBorder="1" applyAlignment="1">
      <alignment horizontal="left" vertical="center" wrapText="1"/>
    </xf>
    <xf numFmtId="0" fontId="51" fillId="0" borderId="34" xfId="0" applyFont="1" applyFill="1" applyBorder="1" applyAlignment="1">
      <alignment horizontal="center" vertical="center" wrapText="1"/>
    </xf>
    <xf numFmtId="0" fontId="0" fillId="0" borderId="17" xfId="0" applyFont="1" applyFill="1" applyBorder="1" applyAlignment="1">
      <alignment horizontal="justify" vertical="center" wrapText="1"/>
    </xf>
    <xf numFmtId="0" fontId="0" fillId="0" borderId="17" xfId="0" applyFont="1" applyFill="1" applyBorder="1" applyAlignment="1">
      <alignment horizontal="center" vertical="center"/>
    </xf>
    <xf numFmtId="10" fontId="51" fillId="0" borderId="17" xfId="0" applyNumberFormat="1" applyFont="1" applyFill="1" applyBorder="1" applyAlignment="1">
      <alignment horizontal="center" vertical="center" wrapText="1"/>
    </xf>
    <xf numFmtId="10" fontId="51" fillId="0" borderId="34" xfId="0" applyNumberFormat="1" applyFont="1" applyFill="1" applyBorder="1" applyAlignment="1">
      <alignment horizontal="center" vertical="center" wrapText="1"/>
    </xf>
    <xf numFmtId="9" fontId="51" fillId="0" borderId="34" xfId="0" applyNumberFormat="1" applyFont="1" applyFill="1" applyBorder="1" applyAlignment="1">
      <alignment horizontal="center" vertical="center" wrapText="1"/>
    </xf>
    <xf numFmtId="9" fontId="0" fillId="0" borderId="17" xfId="0" applyNumberFormat="1" applyFont="1" applyFill="1" applyBorder="1" applyAlignment="1">
      <alignment horizontal="center" vertical="center" wrapText="1"/>
    </xf>
    <xf numFmtId="1" fontId="51" fillId="0" borderId="17" xfId="0" applyNumberFormat="1" applyFont="1" applyFill="1" applyBorder="1" applyAlignment="1">
      <alignment horizontal="center" vertical="center" wrapText="1"/>
    </xf>
    <xf numFmtId="0" fontId="51" fillId="0" borderId="17" xfId="0" applyFont="1" applyFill="1" applyBorder="1" applyAlignment="1">
      <alignment vertical="center" wrapText="1"/>
    </xf>
    <xf numFmtId="0" fontId="50" fillId="31" borderId="35" xfId="0" applyFont="1" applyFill="1" applyBorder="1" applyAlignment="1">
      <alignment horizontal="left" vertical="center" wrapText="1"/>
    </xf>
    <xf numFmtId="0" fontId="50" fillId="31" borderId="35" xfId="0" applyFont="1" applyFill="1" applyBorder="1" applyAlignment="1">
      <alignment horizontal="center" vertical="center" wrapText="1"/>
    </xf>
    <xf numFmtId="0" fontId="50" fillId="31" borderId="36" xfId="0" applyFont="1" applyFill="1" applyBorder="1" applyAlignment="1">
      <alignment horizontal="center" vertical="center" wrapText="1"/>
    </xf>
    <xf numFmtId="0" fontId="0" fillId="0" borderId="22" xfId="0" applyFont="1" applyFill="1" applyBorder="1" applyAlignment="1">
      <alignment horizontal="left" vertical="center" wrapText="1"/>
    </xf>
    <xf numFmtId="0" fontId="0" fillId="0" borderId="22" xfId="0" applyFont="1" applyFill="1" applyBorder="1" applyAlignment="1">
      <alignment horizontal="center" vertical="center" wrapText="1"/>
    </xf>
    <xf numFmtId="4" fontId="18" fillId="30" borderId="0" xfId="0" applyNumberFormat="1" applyFont="1" applyFill="1" applyAlignment="1">
      <alignment vertical="center"/>
    </xf>
    <xf numFmtId="0" fontId="51" fillId="0" borderId="32" xfId="0" applyFont="1" applyFill="1" applyBorder="1" applyAlignment="1">
      <alignment horizontal="center" vertical="center" wrapText="1"/>
    </xf>
    <xf numFmtId="1" fontId="0" fillId="0" borderId="0" xfId="0" applyNumberFormat="1" applyFont="1" applyBorder="1" applyAlignment="1">
      <alignment vertical="center" wrapText="1"/>
    </xf>
    <xf numFmtId="1" fontId="0" fillId="0" borderId="14" xfId="0" applyNumberFormat="1" applyFont="1" applyBorder="1" applyAlignment="1">
      <alignment vertical="center" wrapText="1"/>
    </xf>
    <xf numFmtId="1" fontId="48" fillId="0" borderId="0" xfId="0" applyNumberFormat="1" applyFont="1" applyBorder="1" applyAlignment="1">
      <alignment vertical="center" wrapText="1"/>
    </xf>
    <xf numFmtId="1" fontId="21" fillId="0" borderId="0" xfId="0" applyNumberFormat="1" applyFont="1" applyBorder="1" applyAlignment="1">
      <alignment vertical="center" wrapText="1"/>
    </xf>
    <xf numFmtId="1" fontId="0" fillId="0" borderId="0" xfId="0" applyNumberFormat="1" applyFont="1" applyFill="1" applyAlignment="1">
      <alignment horizontal="center" vertical="center" wrapText="1"/>
    </xf>
    <xf numFmtId="186" fontId="26" fillId="28" borderId="0" xfId="0" applyNumberFormat="1" applyFont="1" applyFill="1" applyBorder="1" applyAlignment="1">
      <alignment horizontal="right" vertical="center" wrapText="1"/>
    </xf>
    <xf numFmtId="0" fontId="27" fillId="27" borderId="16" xfId="0" applyFont="1" applyFill="1" applyBorder="1" applyAlignment="1">
      <alignment horizontal="center" vertical="center" wrapText="1"/>
    </xf>
    <xf numFmtId="186" fontId="27" fillId="28" borderId="16" xfId="0" applyNumberFormat="1" applyFont="1" applyFill="1" applyBorder="1" applyAlignment="1">
      <alignment horizontal="center" vertical="center" wrapText="1"/>
    </xf>
    <xf numFmtId="4" fontId="26" fillId="30" borderId="17" xfId="0" applyNumberFormat="1" applyFont="1" applyFill="1" applyBorder="1" applyAlignment="1">
      <alignment horizontal="center" vertical="center" wrapText="1"/>
    </xf>
    <xf numFmtId="3" fontId="53" fillId="0" borderId="0" xfId="0" applyNumberFormat="1" applyFont="1" applyBorder="1" applyAlignment="1">
      <alignment horizontal="right" vertical="center" wrapText="1"/>
    </xf>
    <xf numFmtId="3" fontId="26" fillId="0" borderId="0" xfId="0" applyNumberFormat="1" applyFont="1" applyBorder="1" applyAlignment="1">
      <alignment horizontal="right" vertical="center" wrapText="1"/>
    </xf>
    <xf numFmtId="3" fontId="26" fillId="0" borderId="0" xfId="0" applyNumberFormat="1" applyFont="1" applyAlignment="1">
      <alignment horizontal="right" vertical="center" wrapText="1"/>
    </xf>
    <xf numFmtId="4" fontId="26" fillId="0" borderId="17" xfId="0" applyNumberFormat="1" applyFont="1" applyBorder="1" applyAlignment="1">
      <alignment vertical="center"/>
    </xf>
    <xf numFmtId="4" fontId="26" fillId="0" borderId="0" xfId="0" applyNumberFormat="1" applyFont="1" applyAlignment="1">
      <alignment vertical="center"/>
    </xf>
    <xf numFmtId="0" fontId="27" fillId="28" borderId="0" xfId="0" applyFont="1" applyFill="1" applyBorder="1" applyAlignment="1">
      <alignment horizontal="center" vertical="center" wrapText="1"/>
    </xf>
    <xf numFmtId="0" fontId="27" fillId="28" borderId="0" xfId="0" applyFont="1" applyFill="1" applyBorder="1" applyAlignment="1">
      <alignment horizontal="left" vertical="center" wrapText="1"/>
    </xf>
    <xf numFmtId="4" fontId="26" fillId="0" borderId="0" xfId="0" applyNumberFormat="1" applyFont="1" applyAlignment="1">
      <alignment horizontal="center" vertical="center"/>
    </xf>
    <xf numFmtId="0" fontId="26" fillId="0" borderId="0" xfId="0" applyFont="1" applyAlignment="1">
      <alignment horizontal="center" vertical="center"/>
    </xf>
    <xf numFmtId="0" fontId="27" fillId="0" borderId="37"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39" xfId="0" applyFont="1" applyBorder="1" applyAlignment="1">
      <alignment horizontal="center" vertical="center" wrapText="1"/>
    </xf>
    <xf numFmtId="0" fontId="27" fillId="27" borderId="28" xfId="0" applyFont="1" applyFill="1" applyBorder="1" applyAlignment="1">
      <alignment horizontal="left" vertical="center" wrapText="1"/>
    </xf>
    <xf numFmtId="0" fontId="26" fillId="0" borderId="0" xfId="0" applyFont="1" applyAlignment="1">
      <alignment vertical="center"/>
    </xf>
    <xf numFmtId="0" fontId="27" fillId="28" borderId="16" xfId="0" applyFont="1" applyFill="1" applyBorder="1" applyAlignment="1">
      <alignment horizontal="center" vertical="center" wrapText="1"/>
    </xf>
    <xf numFmtId="4" fontId="27" fillId="0" borderId="0" xfId="0" applyNumberFormat="1" applyFont="1" applyAlignment="1">
      <alignment vertical="center"/>
    </xf>
    <xf numFmtId="0" fontId="27" fillId="0" borderId="0" xfId="0" applyFont="1" applyAlignment="1">
      <alignment vertical="center"/>
    </xf>
    <xf numFmtId="0" fontId="26" fillId="0" borderId="40" xfId="0" applyFont="1" applyFill="1" applyBorder="1" applyAlignment="1">
      <alignment horizontal="left" vertical="center" wrapText="1"/>
    </xf>
    <xf numFmtId="0" fontId="26" fillId="0" borderId="40" xfId="0" applyFont="1" applyFill="1" applyBorder="1" applyAlignment="1">
      <alignment horizontal="center" vertical="center" wrapText="1"/>
    </xf>
    <xf numFmtId="4" fontId="27" fillId="30" borderId="0" xfId="0" applyNumberFormat="1" applyFont="1" applyFill="1" applyAlignment="1">
      <alignment vertical="center"/>
    </xf>
    <xf numFmtId="0" fontId="27" fillId="30" borderId="0" xfId="0" applyFont="1" applyFill="1" applyAlignment="1">
      <alignment vertical="center"/>
    </xf>
    <xf numFmtId="0" fontId="26" fillId="0" borderId="40" xfId="0" applyFont="1" applyFill="1" applyBorder="1" applyAlignment="1">
      <alignment horizontal="center" vertical="center"/>
    </xf>
    <xf numFmtId="0" fontId="54" fillId="0" borderId="17" xfId="0" applyFont="1" applyFill="1" applyBorder="1" applyAlignment="1">
      <alignment horizontal="left" vertical="center" wrapText="1"/>
    </xf>
    <xf numFmtId="0" fontId="26" fillId="0" borderId="17" xfId="0" applyFont="1" applyFill="1" applyBorder="1" applyAlignment="1">
      <alignment horizontal="center" vertical="center" wrapText="1"/>
    </xf>
    <xf numFmtId="0" fontId="26" fillId="0" borderId="17" xfId="0" applyFont="1" applyFill="1" applyBorder="1" applyAlignment="1">
      <alignment horizontal="left" vertical="center"/>
    </xf>
    <xf numFmtId="0" fontId="55" fillId="0" borderId="17" xfId="0" applyFont="1" applyFill="1" applyBorder="1" applyAlignment="1">
      <alignment horizontal="left" vertical="center" wrapText="1"/>
    </xf>
    <xf numFmtId="0" fontId="26" fillId="0" borderId="41"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6" fillId="0" borderId="0" xfId="0" applyFont="1" applyFill="1" applyBorder="1" applyAlignment="1">
      <alignment horizontal="left" vertical="center"/>
    </xf>
    <xf numFmtId="0" fontId="56" fillId="0" borderId="40" xfId="0" applyFont="1" applyFill="1" applyBorder="1" applyAlignment="1">
      <alignment horizontal="center" vertical="center" wrapText="1"/>
    </xf>
    <xf numFmtId="0" fontId="56" fillId="0" borderId="17" xfId="0" applyFont="1" applyFill="1" applyBorder="1" applyAlignment="1">
      <alignment horizontal="left" vertical="center" wrapText="1"/>
    </xf>
    <xf numFmtId="0" fontId="26" fillId="0" borderId="17" xfId="0" applyFont="1" applyFill="1" applyBorder="1" applyAlignment="1">
      <alignment horizontal="center" vertical="center"/>
    </xf>
    <xf numFmtId="0" fontId="54" fillId="0" borderId="40" xfId="0" applyFont="1" applyFill="1" applyBorder="1" applyAlignment="1">
      <alignment horizontal="left" vertical="center" wrapText="1"/>
    </xf>
    <xf numFmtId="0" fontId="26" fillId="30" borderId="0" xfId="0" applyFont="1" applyFill="1" applyBorder="1" applyAlignment="1">
      <alignment horizontal="center" vertical="center" wrapText="1"/>
    </xf>
    <xf numFmtId="4" fontId="26" fillId="30" borderId="17" xfId="51" applyNumberFormat="1" applyFont="1" applyFill="1" applyBorder="1" applyAlignment="1">
      <alignment/>
    </xf>
    <xf numFmtId="0" fontId="26" fillId="30" borderId="42" xfId="0" applyFont="1" applyFill="1" applyBorder="1" applyAlignment="1">
      <alignment horizontal="center" vertical="center" wrapText="1"/>
    </xf>
    <xf numFmtId="9" fontId="26" fillId="0" borderId="17" xfId="0" applyNumberFormat="1" applyFont="1" applyFill="1" applyBorder="1" applyAlignment="1">
      <alignment horizontal="center" vertical="center" wrapText="1"/>
    </xf>
    <xf numFmtId="9" fontId="26" fillId="0" borderId="40" xfId="0" applyNumberFormat="1" applyFont="1" applyFill="1" applyBorder="1" applyAlignment="1">
      <alignment horizontal="center" vertical="center" wrapText="1"/>
    </xf>
    <xf numFmtId="0" fontId="26" fillId="30" borderId="0" xfId="0" applyFont="1" applyFill="1" applyAlignment="1">
      <alignment vertical="center"/>
    </xf>
    <xf numFmtId="4" fontId="28" fillId="0" borderId="0" xfId="0" applyNumberFormat="1" applyFont="1" applyAlignment="1">
      <alignment vertical="center"/>
    </xf>
    <xf numFmtId="0" fontId="26" fillId="0" borderId="22" xfId="0" applyFont="1" applyFill="1" applyBorder="1" applyAlignment="1">
      <alignment horizontal="left" vertical="center" wrapText="1"/>
    </xf>
    <xf numFmtId="0" fontId="26" fillId="0" borderId="22" xfId="0" applyFont="1" applyFill="1" applyBorder="1" applyAlignment="1">
      <alignment horizontal="center" vertical="center" wrapText="1"/>
    </xf>
    <xf numFmtId="0" fontId="26" fillId="26" borderId="0" xfId="0" applyFont="1" applyFill="1" applyBorder="1" applyAlignment="1">
      <alignment horizontal="center" vertical="center" wrapText="1"/>
    </xf>
    <xf numFmtId="0" fontId="26" fillId="26" borderId="14" xfId="0" applyFont="1" applyFill="1" applyBorder="1" applyAlignment="1">
      <alignment horizontal="center" vertical="center" wrapText="1"/>
    </xf>
    <xf numFmtId="4" fontId="26" fillId="32" borderId="0" xfId="0" applyNumberFormat="1" applyFont="1" applyFill="1" applyAlignment="1">
      <alignment vertical="center"/>
    </xf>
    <xf numFmtId="0" fontId="26" fillId="0" borderId="0" xfId="0" applyFont="1" applyBorder="1" applyAlignment="1">
      <alignment horizontal="center" vertical="center" wrapText="1"/>
    </xf>
    <xf numFmtId="0" fontId="26" fillId="0" borderId="0" xfId="0" applyFont="1" applyFill="1" applyBorder="1" applyAlignment="1">
      <alignment horizontal="left" vertical="center" wrapText="1"/>
    </xf>
    <xf numFmtId="4" fontId="53" fillId="0" borderId="0" xfId="0" applyNumberFormat="1" applyFont="1" applyAlignment="1">
      <alignment vertical="center"/>
    </xf>
    <xf numFmtId="0" fontId="26" fillId="0" borderId="0" xfId="0" applyFont="1" applyBorder="1" applyAlignment="1">
      <alignment vertical="center" wrapText="1"/>
    </xf>
    <xf numFmtId="0" fontId="26" fillId="0" borderId="0" xfId="0" applyFont="1" applyBorder="1" applyAlignment="1">
      <alignment horizontal="left" vertical="center" wrapText="1"/>
    </xf>
    <xf numFmtId="0" fontId="26" fillId="0" borderId="14" xfId="0" applyFont="1" applyBorder="1" applyAlignment="1">
      <alignment horizontal="left" vertical="center" wrapText="1"/>
    </xf>
    <xf numFmtId="0" fontId="57" fillId="0" borderId="0" xfId="0" applyFont="1" applyBorder="1" applyAlignment="1">
      <alignment horizontal="center" vertical="center" wrapText="1"/>
    </xf>
    <xf numFmtId="0" fontId="27" fillId="0" borderId="0" xfId="0" applyFont="1" applyBorder="1" applyAlignment="1">
      <alignment vertical="center" wrapText="1"/>
    </xf>
    <xf numFmtId="0" fontId="26" fillId="0" borderId="0" xfId="0" applyFont="1" applyFill="1" applyAlignment="1">
      <alignment horizontal="center" vertical="center" wrapText="1"/>
    </xf>
    <xf numFmtId="0" fontId="26" fillId="0" borderId="0" xfId="0" applyFont="1" applyAlignment="1">
      <alignment horizontal="left" vertical="center" wrapText="1"/>
    </xf>
    <xf numFmtId="0" fontId="26" fillId="0" borderId="0" xfId="0" applyFont="1" applyAlignment="1">
      <alignment horizontal="center" vertical="center" wrapText="1"/>
    </xf>
    <xf numFmtId="0" fontId="27" fillId="27" borderId="37" xfId="0" applyFont="1" applyFill="1" applyBorder="1" applyAlignment="1">
      <alignment horizontal="center" vertical="center" wrapText="1"/>
    </xf>
    <xf numFmtId="0" fontId="27" fillId="28" borderId="43" xfId="0" applyFont="1" applyFill="1" applyBorder="1" applyAlignment="1">
      <alignment horizontal="center" vertical="center" wrapText="1"/>
    </xf>
    <xf numFmtId="186" fontId="26" fillId="30" borderId="44" xfId="0" applyNumberFormat="1" applyFont="1" applyFill="1" applyBorder="1" applyAlignment="1">
      <alignment horizontal="center" vertical="center" wrapText="1"/>
    </xf>
    <xf numFmtId="186" fontId="26" fillId="30" borderId="45" xfId="0" applyNumberFormat="1" applyFont="1" applyFill="1" applyBorder="1" applyAlignment="1">
      <alignment horizontal="center" vertical="center" wrapText="1"/>
    </xf>
    <xf numFmtId="186" fontId="26" fillId="30" borderId="33" xfId="0" applyNumberFormat="1" applyFont="1" applyFill="1" applyBorder="1" applyAlignment="1">
      <alignment horizontal="center" vertical="center" wrapText="1"/>
    </xf>
    <xf numFmtId="0" fontId="26" fillId="30" borderId="46" xfId="0" applyFont="1" applyFill="1" applyBorder="1" applyAlignment="1">
      <alignment horizontal="center" vertical="center" wrapText="1"/>
    </xf>
    <xf numFmtId="0" fontId="26" fillId="30" borderId="44" xfId="0" applyFont="1" applyFill="1" applyBorder="1" applyAlignment="1">
      <alignment horizontal="center" vertical="center" wrapText="1"/>
    </xf>
    <xf numFmtId="0" fontId="26" fillId="30" borderId="45" xfId="0" applyFont="1" applyFill="1" applyBorder="1" applyAlignment="1">
      <alignment horizontal="center" vertical="center" wrapText="1"/>
    </xf>
    <xf numFmtId="0" fontId="26" fillId="30" borderId="33" xfId="0" applyFont="1" applyFill="1" applyBorder="1" applyAlignment="1">
      <alignment horizontal="center" vertical="center" wrapText="1"/>
    </xf>
    <xf numFmtId="0" fontId="27" fillId="27" borderId="28" xfId="0" applyFont="1" applyFill="1" applyBorder="1" applyAlignment="1">
      <alignment horizontal="center" vertical="center" wrapText="1"/>
    </xf>
    <xf numFmtId="186" fontId="27" fillId="28" borderId="28" xfId="0" applyNumberFormat="1" applyFont="1" applyFill="1" applyBorder="1" applyAlignment="1">
      <alignment horizontal="center" vertical="center" wrapText="1"/>
    </xf>
    <xf numFmtId="4" fontId="26" fillId="32" borderId="47" xfId="0" applyNumberFormat="1" applyFont="1" applyFill="1" applyBorder="1" applyAlignment="1">
      <alignment horizontal="center" vertical="center" wrapText="1"/>
    </xf>
    <xf numFmtId="177" fontId="26" fillId="28" borderId="17" xfId="53" applyFont="1" applyFill="1" applyBorder="1" applyAlignment="1">
      <alignment horizontal="center" vertical="center" wrapText="1"/>
    </xf>
    <xf numFmtId="177" fontId="26" fillId="0" borderId="17" xfId="53" applyFont="1" applyBorder="1" applyAlignment="1">
      <alignment horizontal="center" vertical="center" wrapText="1"/>
    </xf>
    <xf numFmtId="177" fontId="26" fillId="27" borderId="17" xfId="53" applyFont="1" applyFill="1" applyBorder="1" applyAlignment="1">
      <alignment horizontal="center" vertical="center" wrapText="1"/>
    </xf>
    <xf numFmtId="177" fontId="26" fillId="32" borderId="17" xfId="53" applyFont="1" applyFill="1" applyBorder="1" applyAlignment="1">
      <alignment horizontal="center" vertical="center" wrapText="1"/>
    </xf>
    <xf numFmtId="177" fontId="26" fillId="30" borderId="17" xfId="53" applyFont="1" applyFill="1" applyBorder="1" applyAlignment="1">
      <alignment horizontal="center" vertical="center" wrapText="1"/>
    </xf>
    <xf numFmtId="177" fontId="26" fillId="0" borderId="17" xfId="53" applyFont="1" applyFill="1" applyBorder="1" applyAlignment="1">
      <alignment horizontal="center" vertical="center" wrapText="1"/>
    </xf>
    <xf numFmtId="4" fontId="26" fillId="0" borderId="0" xfId="0" applyNumberFormat="1" applyFont="1" applyBorder="1" applyAlignment="1">
      <alignment vertical="center"/>
    </xf>
    <xf numFmtId="4" fontId="26" fillId="33" borderId="0" xfId="0" applyNumberFormat="1" applyFont="1" applyFill="1" applyAlignment="1">
      <alignment vertical="center"/>
    </xf>
    <xf numFmtId="4" fontId="26" fillId="33" borderId="17" xfId="0" applyNumberFormat="1" applyFont="1" applyFill="1" applyBorder="1" applyAlignment="1">
      <alignment vertical="center"/>
    </xf>
    <xf numFmtId="4" fontId="26" fillId="33" borderId="0" xfId="0" applyNumberFormat="1" applyFont="1" applyFill="1" applyBorder="1" applyAlignment="1">
      <alignment vertical="center"/>
    </xf>
    <xf numFmtId="177" fontId="0" fillId="30" borderId="0" xfId="53" applyFill="1" applyAlignment="1">
      <alignment vertical="center"/>
    </xf>
    <xf numFmtId="3" fontId="27" fillId="30" borderId="0" xfId="0" applyNumberFormat="1" applyFont="1" applyFill="1" applyBorder="1" applyAlignment="1">
      <alignment vertical="center" wrapText="1"/>
    </xf>
    <xf numFmtId="0" fontId="18" fillId="0" borderId="0" xfId="0" applyFont="1" applyBorder="1" applyAlignment="1">
      <alignment horizontal="left" vertical="center" wrapText="1"/>
    </xf>
    <xf numFmtId="0" fontId="0" fillId="30" borderId="17"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52" fillId="0" borderId="44" xfId="0" applyFont="1" applyFill="1" applyBorder="1" applyAlignment="1">
      <alignment horizontal="center" vertical="center" wrapText="1"/>
    </xf>
    <xf numFmtId="0" fontId="18" fillId="27" borderId="19" xfId="0" applyFont="1" applyFill="1" applyBorder="1" applyAlignment="1">
      <alignment horizontal="center" vertical="center" wrapText="1"/>
    </xf>
    <xf numFmtId="0" fontId="18" fillId="34" borderId="19" xfId="0" applyFont="1" applyFill="1" applyBorder="1" applyAlignment="1">
      <alignment horizontal="center" vertical="center" wrapText="1"/>
    </xf>
    <xf numFmtId="0" fontId="18" fillId="34" borderId="37" xfId="0" applyFont="1" applyFill="1" applyBorder="1" applyAlignment="1">
      <alignment horizontal="center" vertical="center" wrapText="1"/>
    </xf>
    <xf numFmtId="10" fontId="0" fillId="0" borderId="17" xfId="0" applyNumberFormat="1" applyFont="1" applyFill="1" applyBorder="1" applyAlignment="1">
      <alignment horizontal="center" vertical="center" wrapText="1"/>
    </xf>
    <xf numFmtId="0" fontId="52" fillId="0" borderId="32" xfId="0" applyFont="1" applyFill="1" applyBorder="1" applyAlignment="1">
      <alignment horizontal="center" vertical="center" wrapText="1"/>
    </xf>
    <xf numFmtId="0" fontId="51" fillId="0" borderId="44" xfId="0" applyFont="1" applyFill="1" applyBorder="1" applyAlignment="1">
      <alignment horizontal="center" vertical="center" wrapText="1"/>
    </xf>
    <xf numFmtId="9" fontId="51" fillId="0" borderId="32" xfId="60" applyFont="1" applyFill="1" applyBorder="1" applyAlignment="1">
      <alignment horizontal="center" vertical="center" wrapText="1"/>
    </xf>
    <xf numFmtId="10" fontId="0" fillId="0" borderId="48" xfId="0" applyNumberFormat="1" applyFont="1" applyFill="1" applyBorder="1" applyAlignment="1">
      <alignment horizontal="center" vertical="center" wrapText="1"/>
    </xf>
    <xf numFmtId="10" fontId="0" fillId="0" borderId="22" xfId="0" applyNumberFormat="1"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50" xfId="0" applyFont="1" applyFill="1" applyBorder="1" applyAlignment="1">
      <alignment horizontal="center" vertical="center" wrapText="1"/>
    </xf>
    <xf numFmtId="1" fontId="0" fillId="0" borderId="0" xfId="0" applyNumberFormat="1" applyFont="1" applyFill="1" applyBorder="1" applyAlignment="1">
      <alignment vertical="center" wrapText="1"/>
    </xf>
    <xf numFmtId="1" fontId="18" fillId="0" borderId="0" xfId="0" applyNumberFormat="1" applyFont="1" applyFill="1" applyBorder="1" applyAlignment="1">
      <alignment horizontal="center" vertical="center" wrapText="1"/>
    </xf>
    <xf numFmtId="1" fontId="18" fillId="27" borderId="19" xfId="0" applyNumberFormat="1" applyFont="1" applyFill="1" applyBorder="1" applyAlignment="1">
      <alignment horizontal="center" vertical="center" wrapText="1"/>
    </xf>
    <xf numFmtId="1" fontId="53" fillId="0" borderId="0" xfId="0" applyNumberFormat="1" applyFont="1" applyBorder="1" applyAlignment="1">
      <alignment horizontal="right" vertical="center" wrapText="1"/>
    </xf>
    <xf numFmtId="1" fontId="26" fillId="0" borderId="0" xfId="0" applyNumberFormat="1" applyFont="1" applyBorder="1" applyAlignment="1">
      <alignment horizontal="right" vertical="center" wrapText="1"/>
    </xf>
    <xf numFmtId="1" fontId="26" fillId="0" borderId="0" xfId="0" applyNumberFormat="1" applyFont="1" applyAlignment="1">
      <alignment horizontal="right" vertical="center" wrapText="1"/>
    </xf>
    <xf numFmtId="3" fontId="21" fillId="30" borderId="17" xfId="0" applyNumberFormat="1" applyFont="1" applyFill="1" applyBorder="1" applyAlignment="1">
      <alignment horizontal="center" vertical="center" wrapText="1"/>
    </xf>
    <xf numFmtId="3" fontId="26" fillId="30" borderId="17" xfId="0" applyNumberFormat="1" applyFont="1" applyFill="1" applyBorder="1" applyAlignment="1">
      <alignment horizontal="center" vertical="center" wrapText="1"/>
    </xf>
    <xf numFmtId="4" fontId="26" fillId="30" borderId="17" xfId="0" applyNumberFormat="1" applyFont="1" applyFill="1" applyBorder="1" applyAlignment="1">
      <alignment horizontal="center" vertical="center" wrapText="1"/>
    </xf>
    <xf numFmtId="4" fontId="26" fillId="30" borderId="22" xfId="0" applyNumberFormat="1" applyFont="1" applyFill="1" applyBorder="1" applyAlignment="1">
      <alignment horizontal="center" vertical="center" wrapText="1"/>
    </xf>
    <xf numFmtId="3" fontId="26" fillId="30" borderId="48" xfId="0" applyNumberFormat="1" applyFont="1" applyFill="1" applyBorder="1" applyAlignment="1">
      <alignment horizontal="center" vertical="center" wrapText="1"/>
    </xf>
    <xf numFmtId="3" fontId="0" fillId="30" borderId="17"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9" fontId="0" fillId="0" borderId="17" xfId="0" applyNumberFormat="1" applyFont="1" applyFill="1" applyBorder="1" applyAlignment="1">
      <alignment horizontal="center" vertical="center" wrapText="1"/>
    </xf>
    <xf numFmtId="10" fontId="0" fillId="0" borderId="17" xfId="0" applyNumberFormat="1" applyFont="1" applyFill="1" applyBorder="1" applyAlignment="1">
      <alignment horizontal="center" vertical="center" wrapText="1"/>
    </xf>
    <xf numFmtId="1" fontId="26" fillId="0" borderId="48" xfId="0" applyNumberFormat="1" applyFont="1" applyFill="1" applyBorder="1" applyAlignment="1">
      <alignment horizontal="center" vertical="center" wrapText="1"/>
    </xf>
    <xf numFmtId="1" fontId="26" fillId="0" borderId="17" xfId="0" applyNumberFormat="1" applyFont="1" applyFill="1" applyBorder="1" applyAlignment="1">
      <alignment horizontal="center" vertical="center" wrapText="1"/>
    </xf>
    <xf numFmtId="1" fontId="26" fillId="0" borderId="22"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7" xfId="0" applyFont="1" applyFill="1" applyBorder="1" applyAlignment="1">
      <alignment horizontal="center" vertical="center" wrapText="1"/>
    </xf>
    <xf numFmtId="9" fontId="0" fillId="0" borderId="17" xfId="0" applyNumberFormat="1" applyFont="1" applyFill="1" applyBorder="1" applyAlignment="1">
      <alignment horizontal="center" vertical="center" wrapText="1"/>
    </xf>
    <xf numFmtId="0" fontId="0" fillId="0" borderId="48" xfId="0" applyFont="1" applyFill="1" applyBorder="1" applyAlignment="1">
      <alignment horizontal="left" vertical="center" wrapText="1"/>
    </xf>
    <xf numFmtId="0" fontId="0" fillId="0" borderId="48"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2" xfId="0" applyFont="1" applyFill="1" applyBorder="1" applyAlignment="1">
      <alignment horizontal="center" vertical="center" wrapText="1"/>
    </xf>
    <xf numFmtId="3" fontId="26" fillId="30" borderId="22" xfId="0" applyNumberFormat="1"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8" fillId="0" borderId="38"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18" fillId="0" borderId="39" xfId="0" applyFont="1" applyFill="1" applyBorder="1" applyAlignment="1">
      <alignment horizontal="left" vertical="center" wrapText="1"/>
    </xf>
    <xf numFmtId="0" fontId="18" fillId="0" borderId="38"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28" borderId="38" xfId="0" applyFont="1" applyFill="1" applyBorder="1" applyAlignment="1">
      <alignment horizontal="center" vertical="center" wrapText="1"/>
    </xf>
    <xf numFmtId="0" fontId="18" fillId="28" borderId="37" xfId="0" applyFont="1" applyFill="1" applyBorder="1" applyAlignment="1">
      <alignment horizontal="center" vertical="center" wrapText="1"/>
    </xf>
    <xf numFmtId="0" fontId="18" fillId="28" borderId="39" xfId="0" applyFont="1" applyFill="1" applyBorder="1" applyAlignment="1">
      <alignment horizontal="center" vertical="center" wrapText="1"/>
    </xf>
    <xf numFmtId="0" fontId="49" fillId="28" borderId="54" xfId="0" applyFont="1" applyFill="1" applyBorder="1" applyAlignment="1">
      <alignment horizontal="center" vertical="center" wrapText="1"/>
    </xf>
    <xf numFmtId="0" fontId="49" fillId="28" borderId="55" xfId="0" applyFont="1" applyFill="1" applyBorder="1" applyAlignment="1">
      <alignment horizontal="center" vertical="center" wrapText="1"/>
    </xf>
    <xf numFmtId="0" fontId="49" fillId="28" borderId="20" xfId="0" applyFont="1" applyFill="1" applyBorder="1" applyAlignment="1">
      <alignment horizontal="center" vertical="center" wrapText="1"/>
    </xf>
    <xf numFmtId="0" fontId="49" fillId="28" borderId="56" xfId="0" applyFont="1" applyFill="1" applyBorder="1" applyAlignment="1">
      <alignment horizontal="center" vertical="center" wrapText="1"/>
    </xf>
    <xf numFmtId="0" fontId="49" fillId="28" borderId="57" xfId="0" applyFont="1" applyFill="1" applyBorder="1" applyAlignment="1">
      <alignment horizontal="center" vertical="center"/>
    </xf>
    <xf numFmtId="0" fontId="49" fillId="28" borderId="58" xfId="0" applyFont="1" applyFill="1" applyBorder="1" applyAlignment="1">
      <alignment horizontal="center" vertical="center"/>
    </xf>
    <xf numFmtId="0" fontId="49" fillId="28" borderId="59" xfId="0" applyFont="1" applyFill="1" applyBorder="1" applyAlignment="1">
      <alignment horizontal="center" vertical="center"/>
    </xf>
    <xf numFmtId="0" fontId="18" fillId="0" borderId="0" xfId="0" applyFont="1" applyBorder="1" applyAlignment="1">
      <alignment horizontal="left" vertical="center" wrapText="1"/>
    </xf>
    <xf numFmtId="0" fontId="21" fillId="0" borderId="5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49" fillId="28" borderId="25" xfId="0" applyFont="1" applyFill="1" applyBorder="1" applyAlignment="1">
      <alignment horizontal="center" vertical="center"/>
    </xf>
    <xf numFmtId="0" fontId="18" fillId="26" borderId="12" xfId="0" applyFont="1" applyFill="1" applyBorder="1" applyAlignment="1">
      <alignment horizontal="right" vertical="center" wrapText="1"/>
    </xf>
    <xf numFmtId="0" fontId="18" fillId="26" borderId="0" xfId="0" applyFont="1" applyFill="1" applyBorder="1" applyAlignment="1">
      <alignment horizontal="right" vertical="center" wrapText="1"/>
    </xf>
    <xf numFmtId="0" fontId="18" fillId="26" borderId="53" xfId="0" applyFont="1" applyFill="1" applyBorder="1" applyAlignment="1">
      <alignment horizontal="right" vertical="center" wrapText="1"/>
    </xf>
    <xf numFmtId="0" fontId="18" fillId="26" borderId="14" xfId="0" applyFont="1" applyFill="1" applyBorder="1" applyAlignment="1">
      <alignment horizontal="right" vertical="center" wrapText="1"/>
    </xf>
    <xf numFmtId="186" fontId="18" fillId="26" borderId="60" xfId="0" applyNumberFormat="1" applyFont="1" applyFill="1" applyBorder="1" applyAlignment="1">
      <alignment horizontal="center" vertical="center" wrapText="1"/>
    </xf>
    <xf numFmtId="186" fontId="18" fillId="26" borderId="61" xfId="0" applyNumberFormat="1" applyFont="1" applyFill="1" applyBorder="1" applyAlignment="1">
      <alignment horizontal="center" vertical="center" wrapText="1"/>
    </xf>
    <xf numFmtId="0" fontId="21"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30" borderId="44" xfId="0" applyFont="1" applyFill="1" applyBorder="1" applyAlignment="1">
      <alignment horizontal="center" vertical="center" wrapText="1"/>
    </xf>
    <xf numFmtId="0" fontId="26" fillId="30" borderId="33" xfId="0" applyFont="1" applyFill="1" applyBorder="1" applyAlignment="1">
      <alignment horizontal="center" vertical="center" wrapText="1"/>
    </xf>
    <xf numFmtId="0" fontId="26" fillId="30" borderId="45" xfId="0" applyFont="1" applyFill="1" applyBorder="1" applyAlignment="1">
      <alignment horizontal="center" vertical="center" wrapText="1"/>
    </xf>
    <xf numFmtId="4" fontId="26" fillId="30" borderId="34" xfId="0" applyNumberFormat="1" applyFont="1" applyFill="1" applyBorder="1" applyAlignment="1">
      <alignment horizontal="center" vertical="center" wrapText="1"/>
    </xf>
    <xf numFmtId="4" fontId="26" fillId="30" borderId="62" xfId="0" applyNumberFormat="1" applyFont="1" applyFill="1" applyBorder="1" applyAlignment="1">
      <alignment horizontal="center" vertical="center" wrapText="1"/>
    </xf>
    <xf numFmtId="4" fontId="26" fillId="30" borderId="56" xfId="0" applyNumberFormat="1" applyFont="1" applyFill="1" applyBorder="1" applyAlignment="1">
      <alignment horizontal="center" vertical="center" wrapText="1"/>
    </xf>
    <xf numFmtId="0" fontId="26" fillId="30" borderId="63" xfId="0" applyFont="1" applyFill="1" applyBorder="1" applyAlignment="1">
      <alignment horizontal="center" vertical="center" wrapText="1"/>
    </xf>
    <xf numFmtId="4" fontId="26" fillId="32" borderId="64" xfId="0" applyNumberFormat="1" applyFont="1" applyFill="1" applyBorder="1" applyAlignment="1">
      <alignment horizontal="center" vertical="center" wrapText="1"/>
    </xf>
    <xf numFmtId="4" fontId="26" fillId="32" borderId="65" xfId="0" applyNumberFormat="1" applyFont="1" applyFill="1" applyBorder="1" applyAlignment="1">
      <alignment horizontal="center" vertical="center" wrapText="1"/>
    </xf>
    <xf numFmtId="4" fontId="26" fillId="32" borderId="66" xfId="0" applyNumberFormat="1" applyFont="1" applyFill="1" applyBorder="1" applyAlignment="1">
      <alignment horizontal="center" vertical="center" wrapText="1"/>
    </xf>
    <xf numFmtId="0" fontId="27" fillId="26" borderId="0" xfId="0" applyFont="1" applyFill="1" applyBorder="1" applyAlignment="1">
      <alignment horizontal="right" vertical="center" wrapText="1"/>
    </xf>
    <xf numFmtId="0" fontId="27" fillId="26" borderId="14" xfId="0" applyFont="1" applyFill="1" applyBorder="1" applyAlignment="1">
      <alignment horizontal="right" vertical="center" wrapText="1"/>
    </xf>
    <xf numFmtId="3" fontId="27" fillId="32" borderId="60" xfId="0" applyNumberFormat="1" applyFont="1" applyFill="1" applyBorder="1" applyAlignment="1">
      <alignment horizontal="center" vertical="center" wrapText="1"/>
    </xf>
    <xf numFmtId="3" fontId="27" fillId="32" borderId="61" xfId="0" applyNumberFormat="1" applyFont="1" applyFill="1" applyBorder="1" applyAlignment="1">
      <alignment horizontal="center" vertical="center" wrapText="1"/>
    </xf>
    <xf numFmtId="3" fontId="27" fillId="26" borderId="17" xfId="0" applyNumberFormat="1" applyFont="1" applyFill="1" applyBorder="1" applyAlignment="1">
      <alignment horizontal="center" vertical="center" wrapText="1"/>
    </xf>
    <xf numFmtId="3" fontId="27" fillId="26" borderId="13" xfId="0" applyNumberFormat="1" applyFont="1" applyFill="1" applyBorder="1" applyAlignment="1">
      <alignment horizontal="center" vertical="center" wrapText="1"/>
    </xf>
    <xf numFmtId="3" fontId="27" fillId="26" borderId="15" xfId="0" applyNumberFormat="1"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6" fillId="0" borderId="62" xfId="0" applyFont="1" applyFill="1" applyBorder="1" applyAlignment="1">
      <alignment horizontal="center" vertical="center" wrapText="1"/>
    </xf>
    <xf numFmtId="0" fontId="26" fillId="0" borderId="56" xfId="0" applyFont="1" applyFill="1" applyBorder="1" applyAlignment="1">
      <alignment horizontal="center" vertical="center" wrapText="1"/>
    </xf>
    <xf numFmtId="3" fontId="26" fillId="30" borderId="34" xfId="0" applyNumberFormat="1" applyFont="1" applyFill="1" applyBorder="1" applyAlignment="1">
      <alignment horizontal="center" vertical="center" wrapText="1"/>
    </xf>
    <xf numFmtId="3" fontId="26" fillId="30" borderId="62" xfId="0" applyNumberFormat="1" applyFont="1" applyFill="1" applyBorder="1" applyAlignment="1">
      <alignment horizontal="center" vertical="center" wrapText="1"/>
    </xf>
    <xf numFmtId="3" fontId="26" fillId="30" borderId="18" xfId="0" applyNumberFormat="1" applyFont="1" applyFill="1" applyBorder="1" applyAlignment="1">
      <alignment horizontal="center" vertical="center" wrapText="1"/>
    </xf>
    <xf numFmtId="3" fontId="26" fillId="32" borderId="64" xfId="0" applyNumberFormat="1" applyFont="1" applyFill="1" applyBorder="1" applyAlignment="1">
      <alignment horizontal="center" vertical="center" wrapText="1"/>
    </xf>
    <xf numFmtId="3" fontId="26" fillId="32" borderId="65" xfId="0" applyNumberFormat="1" applyFont="1" applyFill="1" applyBorder="1" applyAlignment="1">
      <alignment horizontal="center" vertical="center" wrapText="1"/>
    </xf>
    <xf numFmtId="3" fontId="26" fillId="32" borderId="67" xfId="0" applyNumberFormat="1" applyFont="1" applyFill="1" applyBorder="1" applyAlignment="1">
      <alignment horizontal="center" vertical="center" wrapText="1"/>
    </xf>
    <xf numFmtId="0" fontId="26" fillId="0" borderId="18" xfId="0" applyFont="1" applyFill="1" applyBorder="1" applyAlignment="1">
      <alignment horizontal="center" vertical="center" wrapText="1"/>
    </xf>
    <xf numFmtId="4" fontId="26" fillId="30" borderId="68" xfId="0" applyNumberFormat="1" applyFont="1" applyFill="1" applyBorder="1" applyAlignment="1">
      <alignment horizontal="center" vertical="center" wrapText="1"/>
    </xf>
    <xf numFmtId="4" fontId="26" fillId="30" borderId="69" xfId="0" applyNumberFormat="1" applyFont="1" applyFill="1" applyBorder="1" applyAlignment="1">
      <alignment horizontal="center" vertical="center" wrapText="1"/>
    </xf>
    <xf numFmtId="4" fontId="26" fillId="30" borderId="70" xfId="0" applyNumberFormat="1" applyFont="1" applyFill="1" applyBorder="1" applyAlignment="1">
      <alignment horizontal="center" vertical="center" wrapText="1"/>
    </xf>
    <xf numFmtId="4" fontId="26" fillId="32" borderId="67" xfId="0" applyNumberFormat="1" applyFont="1" applyFill="1" applyBorder="1" applyAlignment="1">
      <alignment horizontal="center" vertical="center" wrapText="1"/>
    </xf>
    <xf numFmtId="3" fontId="26" fillId="30" borderId="68" xfId="0" applyNumberFormat="1" applyFont="1" applyFill="1" applyBorder="1" applyAlignment="1">
      <alignment horizontal="center" vertical="center" wrapText="1"/>
    </xf>
    <xf numFmtId="3" fontId="26" fillId="30" borderId="70" xfId="0" applyNumberFormat="1" applyFont="1" applyFill="1" applyBorder="1" applyAlignment="1">
      <alignment horizontal="center" vertical="center" wrapText="1"/>
    </xf>
    <xf numFmtId="3" fontId="26" fillId="30" borderId="71" xfId="0" applyNumberFormat="1" applyFont="1" applyFill="1" applyBorder="1" applyAlignment="1">
      <alignment horizontal="center" vertical="center" wrapText="1"/>
    </xf>
    <xf numFmtId="3" fontId="26" fillId="30" borderId="72" xfId="0" applyNumberFormat="1" applyFont="1" applyFill="1" applyBorder="1" applyAlignment="1">
      <alignment horizontal="center" vertical="center" wrapText="1"/>
    </xf>
    <xf numFmtId="3" fontId="26" fillId="30" borderId="73" xfId="0" applyNumberFormat="1" applyFont="1" applyFill="1" applyBorder="1" applyAlignment="1">
      <alignment horizontal="center" vertical="center" wrapText="1"/>
    </xf>
    <xf numFmtId="3" fontId="26" fillId="32" borderId="46" xfId="0" applyNumberFormat="1" applyFont="1" applyFill="1" applyBorder="1" applyAlignment="1">
      <alignment horizontal="center" vertical="center" wrapText="1"/>
    </xf>
    <xf numFmtId="3" fontId="26" fillId="32" borderId="0" xfId="0" applyNumberFormat="1" applyFont="1" applyFill="1" applyBorder="1" applyAlignment="1">
      <alignment horizontal="center" vertical="center" wrapText="1"/>
    </xf>
    <xf numFmtId="3" fontId="26" fillId="32" borderId="42" xfId="0" applyNumberFormat="1" applyFont="1" applyFill="1" applyBorder="1" applyAlignment="1">
      <alignment horizontal="center" vertical="center" wrapText="1"/>
    </xf>
    <xf numFmtId="3" fontId="26" fillId="30" borderId="69" xfId="0" applyNumberFormat="1" applyFont="1" applyFill="1" applyBorder="1" applyAlignment="1">
      <alignment horizontal="center" vertical="center" wrapText="1"/>
    </xf>
    <xf numFmtId="0" fontId="26" fillId="0" borderId="64" xfId="0" applyFont="1" applyFill="1" applyBorder="1" applyAlignment="1">
      <alignment horizontal="center" vertical="center" wrapText="1"/>
    </xf>
    <xf numFmtId="0" fontId="26" fillId="0" borderId="65" xfId="0" applyFont="1" applyFill="1" applyBorder="1" applyAlignment="1">
      <alignment horizontal="center" vertical="center" wrapText="1"/>
    </xf>
    <xf numFmtId="0" fontId="26" fillId="0" borderId="67" xfId="0" applyFont="1" applyFill="1" applyBorder="1" applyAlignment="1">
      <alignment horizontal="center" vertical="center" wrapText="1"/>
    </xf>
    <xf numFmtId="0" fontId="26" fillId="0" borderId="17" xfId="0" applyFont="1" applyFill="1" applyBorder="1" applyAlignment="1">
      <alignment horizontal="center" vertical="center" wrapText="1"/>
    </xf>
    <xf numFmtId="3" fontId="26" fillId="30" borderId="64" xfId="0" applyNumberFormat="1" applyFont="1" applyFill="1" applyBorder="1" applyAlignment="1">
      <alignment horizontal="center" vertical="center" wrapText="1"/>
    </xf>
    <xf numFmtId="3" fontId="26" fillId="30" borderId="65" xfId="0" applyNumberFormat="1" applyFont="1" applyFill="1" applyBorder="1" applyAlignment="1">
      <alignment horizontal="center" vertical="center" wrapText="1"/>
    </xf>
    <xf numFmtId="3" fontId="26" fillId="30" borderId="67" xfId="0" applyNumberFormat="1" applyFont="1" applyFill="1" applyBorder="1" applyAlignment="1">
      <alignment horizontal="center" vertical="center" wrapText="1"/>
    </xf>
    <xf numFmtId="0" fontId="27" fillId="0" borderId="38" xfId="0" applyFont="1" applyBorder="1" applyAlignment="1">
      <alignment horizontal="center" vertical="center" wrapText="1"/>
    </xf>
    <xf numFmtId="0" fontId="27" fillId="0" borderId="39" xfId="0" applyFont="1" applyBorder="1" applyAlignment="1">
      <alignment horizontal="center" vertical="center" wrapText="1"/>
    </xf>
    <xf numFmtId="3" fontId="27" fillId="26" borderId="12" xfId="0" applyNumberFormat="1" applyFont="1" applyFill="1" applyBorder="1" applyAlignment="1">
      <alignment horizontal="center" vertical="center" wrapText="1"/>
    </xf>
    <xf numFmtId="3" fontId="27" fillId="26" borderId="0" xfId="0" applyNumberFormat="1" applyFont="1" applyFill="1" applyBorder="1" applyAlignment="1">
      <alignment horizontal="center" vertical="center" wrapText="1"/>
    </xf>
    <xf numFmtId="3" fontId="27" fillId="26" borderId="53" xfId="0" applyNumberFormat="1" applyFont="1" applyFill="1" applyBorder="1" applyAlignment="1">
      <alignment horizontal="center" vertical="center" wrapText="1"/>
    </xf>
    <xf numFmtId="3" fontId="27" fillId="26" borderId="14" xfId="0" applyNumberFormat="1" applyFont="1" applyFill="1" applyBorder="1" applyAlignment="1">
      <alignment horizontal="center" vertical="center" wrapText="1"/>
    </xf>
    <xf numFmtId="10" fontId="26" fillId="30" borderId="17" xfId="0" applyNumberFormat="1" applyFont="1" applyFill="1" applyBorder="1" applyAlignment="1">
      <alignment horizontal="center" vertical="center" wrapText="1"/>
    </xf>
    <xf numFmtId="3" fontId="26" fillId="30" borderId="17" xfId="0" applyNumberFormat="1" applyFont="1" applyFill="1" applyBorder="1" applyAlignment="1">
      <alignment horizontal="center" vertical="center" wrapText="1"/>
    </xf>
    <xf numFmtId="4" fontId="26" fillId="30" borderId="17" xfId="0" applyNumberFormat="1" applyFont="1" applyFill="1" applyBorder="1" applyAlignment="1">
      <alignment horizontal="center" vertical="center" wrapText="1"/>
    </xf>
    <xf numFmtId="0" fontId="18" fillId="27" borderId="49" xfId="0" applyFont="1" applyFill="1" applyBorder="1" applyAlignment="1">
      <alignment horizontal="center" vertical="center" wrapText="1"/>
    </xf>
    <xf numFmtId="0" fontId="18" fillId="27" borderId="6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60" xfId="0" applyFont="1" applyFill="1" applyBorder="1" applyAlignment="1">
      <alignment horizontal="center" vertical="center" wrapText="1"/>
    </xf>
    <xf numFmtId="1" fontId="18" fillId="34" borderId="49" xfId="0" applyNumberFormat="1" applyFont="1" applyFill="1" applyBorder="1" applyAlignment="1">
      <alignment horizontal="center" vertical="center" wrapText="1"/>
    </xf>
    <xf numFmtId="1" fontId="18" fillId="34" borderId="60" xfId="0" applyNumberFormat="1" applyFont="1" applyFill="1" applyBorder="1" applyAlignment="1">
      <alignment horizontal="center" vertical="center" wrapText="1"/>
    </xf>
    <xf numFmtId="0" fontId="18" fillId="28" borderId="49" xfId="0" applyFont="1" applyFill="1" applyBorder="1" applyAlignment="1">
      <alignment horizontal="center" vertical="center" wrapText="1"/>
    </xf>
    <xf numFmtId="0" fontId="18" fillId="28" borderId="60" xfId="0" applyFont="1" applyFill="1" applyBorder="1" applyAlignment="1">
      <alignment horizontal="center" vertical="center" wrapText="1"/>
    </xf>
    <xf numFmtId="0" fontId="49" fillId="28" borderId="49" xfId="0" applyFont="1" applyFill="1" applyBorder="1" applyAlignment="1">
      <alignment horizontal="center" vertical="center" wrapText="1"/>
    </xf>
    <xf numFmtId="0" fontId="49" fillId="28" borderId="61" xfId="0" applyFont="1" applyFill="1" applyBorder="1" applyAlignment="1">
      <alignment horizontal="center" vertical="center" wrapText="1"/>
    </xf>
    <xf numFmtId="0" fontId="49" fillId="28" borderId="60" xfId="0" applyFont="1" applyFill="1" applyBorder="1" applyAlignment="1">
      <alignment horizontal="center" vertical="center" wrapText="1"/>
    </xf>
    <xf numFmtId="0" fontId="49" fillId="28" borderId="51" xfId="0" applyFont="1" applyFill="1" applyBorder="1" applyAlignment="1">
      <alignment horizontal="center" vertical="center"/>
    </xf>
    <xf numFmtId="0" fontId="49" fillId="28" borderId="50" xfId="0" applyFont="1" applyFill="1" applyBorder="1" applyAlignment="1">
      <alignment horizontal="center" vertical="center"/>
    </xf>
    <xf numFmtId="0" fontId="49" fillId="28" borderId="52" xfId="0" applyFont="1" applyFill="1" applyBorder="1" applyAlignment="1">
      <alignment horizontal="center" vertical="center"/>
    </xf>
    <xf numFmtId="0" fontId="51" fillId="30" borderId="34" xfId="0" applyFont="1" applyFill="1" applyBorder="1" applyAlignment="1">
      <alignment horizontal="center" vertical="center" wrapText="1"/>
    </xf>
    <xf numFmtId="0" fontId="51" fillId="30" borderId="62" xfId="0" applyFont="1" applyFill="1" applyBorder="1" applyAlignment="1">
      <alignment horizontal="center" vertical="center" wrapText="1"/>
    </xf>
    <xf numFmtId="0" fontId="51" fillId="30" borderId="18" xfId="0" applyFont="1" applyFill="1" applyBorder="1" applyAlignment="1">
      <alignment horizontal="center" vertical="center" wrapText="1"/>
    </xf>
    <xf numFmtId="0" fontId="20" fillId="0" borderId="14" xfId="0" applyFont="1" applyFill="1" applyBorder="1" applyAlignment="1">
      <alignment horizontal="left" vertical="center"/>
    </xf>
    <xf numFmtId="0" fontId="18" fillId="0" borderId="38"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39" xfId="0" applyFont="1" applyFill="1" applyBorder="1" applyAlignment="1">
      <alignment horizontal="center" vertical="center"/>
    </xf>
    <xf numFmtId="0" fontId="51" fillId="0" borderId="34" xfId="0" applyFont="1" applyFill="1" applyBorder="1" applyAlignment="1">
      <alignment horizontal="left" vertical="center" wrapText="1"/>
    </xf>
    <xf numFmtId="0" fontId="51" fillId="0" borderId="62" xfId="0" applyFont="1" applyFill="1" applyBorder="1" applyAlignment="1">
      <alignment horizontal="left" vertical="center" wrapText="1"/>
    </xf>
    <xf numFmtId="0" fontId="51" fillId="0" borderId="18" xfId="0" applyFont="1" applyFill="1" applyBorder="1" applyAlignment="1">
      <alignment horizontal="left" vertical="center" wrapText="1"/>
    </xf>
    <xf numFmtId="0" fontId="50" fillId="31" borderId="36" xfId="0" applyFont="1" applyFill="1" applyBorder="1" applyAlignment="1">
      <alignment horizontal="center" vertical="center" wrapText="1"/>
    </xf>
    <xf numFmtId="0" fontId="50" fillId="31" borderId="31" xfId="0" applyFont="1" applyFill="1" applyBorder="1" applyAlignment="1">
      <alignment horizontal="center" vertical="center" wrapText="1"/>
    </xf>
    <xf numFmtId="0" fontId="51" fillId="0" borderId="34" xfId="0" applyFont="1" applyFill="1" applyBorder="1" applyAlignment="1">
      <alignment horizontal="center" vertical="center" wrapText="1"/>
    </xf>
    <xf numFmtId="0" fontId="51" fillId="0" borderId="62" xfId="0" applyFont="1" applyFill="1" applyBorder="1" applyAlignment="1">
      <alignment horizontal="center" vertical="center" wrapText="1"/>
    </xf>
    <xf numFmtId="0" fontId="51" fillId="0" borderId="56"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0" fillId="31" borderId="74" xfId="0" applyFont="1" applyFill="1" applyBorder="1" applyAlignment="1">
      <alignment horizontal="center" vertical="center" wrapText="1"/>
    </xf>
    <xf numFmtId="0" fontId="52" fillId="0" borderId="34"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1" fillId="0" borderId="34" xfId="49" applyFont="1" applyFill="1" applyBorder="1" applyAlignment="1">
      <alignment horizontal="center" vertical="center" wrapText="1"/>
      <protection/>
    </xf>
    <xf numFmtId="0" fontId="51" fillId="0" borderId="62" xfId="49" applyFont="1" applyFill="1" applyBorder="1" applyAlignment="1">
      <alignment horizontal="center" vertical="center" wrapText="1"/>
      <protection/>
    </xf>
    <xf numFmtId="0" fontId="51" fillId="30" borderId="36" xfId="0" applyFont="1" applyFill="1" applyBorder="1" applyAlignment="1">
      <alignment horizontal="center" vertical="center" wrapText="1"/>
    </xf>
    <xf numFmtId="0" fontId="51" fillId="30" borderId="74" xfId="0" applyFont="1" applyFill="1" applyBorder="1" applyAlignment="1">
      <alignment horizontal="center" vertical="center" wrapText="1"/>
    </xf>
    <xf numFmtId="0" fontId="51" fillId="30" borderId="31" xfId="0" applyFont="1" applyFill="1" applyBorder="1" applyAlignment="1">
      <alignment horizontal="center" vertical="center" wrapText="1"/>
    </xf>
    <xf numFmtId="0" fontId="51" fillId="30" borderId="34" xfId="49" applyFont="1" applyFill="1" applyBorder="1" applyAlignment="1">
      <alignment horizontal="center" vertical="center" wrapText="1"/>
      <protection/>
    </xf>
    <xf numFmtId="0" fontId="51" fillId="30" borderId="62" xfId="49" applyFont="1" applyFill="1" applyBorder="1" applyAlignment="1">
      <alignment horizontal="center" vertical="center" wrapText="1"/>
      <protection/>
    </xf>
    <xf numFmtId="0" fontId="52" fillId="30" borderId="34" xfId="0" applyFont="1" applyFill="1" applyBorder="1" applyAlignment="1">
      <alignment horizontal="center" vertical="center" wrapText="1"/>
    </xf>
    <xf numFmtId="0" fontId="52" fillId="30" borderId="18" xfId="0" applyFont="1" applyFill="1" applyBorder="1" applyAlignment="1">
      <alignment horizontal="center" vertical="center" wrapText="1"/>
    </xf>
    <xf numFmtId="0" fontId="52" fillId="30" borderId="34" xfId="49" applyFont="1" applyFill="1" applyBorder="1" applyAlignment="1">
      <alignment horizontal="center" vertical="center" wrapText="1"/>
      <protection/>
    </xf>
    <xf numFmtId="0" fontId="52" fillId="30" borderId="18" xfId="49" applyFont="1" applyFill="1" applyBorder="1" applyAlignment="1">
      <alignment horizontal="center" vertical="center" wrapText="1"/>
      <protection/>
    </xf>
    <xf numFmtId="0" fontId="51" fillId="0" borderId="44" xfId="49" applyFont="1" applyFill="1" applyBorder="1" applyAlignment="1">
      <alignment horizontal="center" vertical="center" wrapText="1"/>
      <protection/>
    </xf>
    <xf numFmtId="0" fontId="51" fillId="0" borderId="45" xfId="49" applyFont="1" applyFill="1" applyBorder="1" applyAlignment="1">
      <alignment horizontal="center" vertical="center" wrapText="1"/>
      <protection/>
    </xf>
    <xf numFmtId="0" fontId="52" fillId="0" borderId="44" xfId="0" applyFont="1" applyFill="1" applyBorder="1" applyAlignment="1">
      <alignment horizontal="center" vertical="center" wrapText="1"/>
    </xf>
    <xf numFmtId="0" fontId="52" fillId="0" borderId="33" xfId="0" applyFont="1" applyFill="1" applyBorder="1" applyAlignment="1">
      <alignment horizontal="center" vertical="center" wrapText="1"/>
    </xf>
    <xf numFmtId="10" fontId="52" fillId="0" borderId="34" xfId="0" applyNumberFormat="1" applyFont="1" applyFill="1" applyBorder="1" applyAlignment="1">
      <alignment horizontal="center" vertical="center" wrapText="1"/>
    </xf>
    <xf numFmtId="10" fontId="52" fillId="0" borderId="18" xfId="0" applyNumberFormat="1" applyFont="1" applyFill="1" applyBorder="1" applyAlignment="1">
      <alignment horizontal="center" vertical="center" wrapText="1"/>
    </xf>
    <xf numFmtId="9" fontId="52" fillId="0" borderId="34" xfId="0" applyNumberFormat="1" applyFont="1" applyFill="1" applyBorder="1" applyAlignment="1">
      <alignment horizontal="center" vertical="center" wrapText="1"/>
    </xf>
    <xf numFmtId="9" fontId="52" fillId="0" borderId="18" xfId="0" applyNumberFormat="1" applyFont="1" applyFill="1" applyBorder="1" applyAlignment="1">
      <alignment horizontal="center" vertical="center" wrapText="1"/>
    </xf>
    <xf numFmtId="0" fontId="51" fillId="0" borderId="18" xfId="49" applyFont="1" applyFill="1" applyBorder="1" applyAlignment="1">
      <alignment horizontal="center" vertical="center" wrapText="1"/>
      <protection/>
    </xf>
    <xf numFmtId="0" fontId="51" fillId="0" borderId="17" xfId="49" applyFont="1" applyFill="1" applyBorder="1" applyAlignment="1">
      <alignment horizontal="center" vertical="center" wrapText="1"/>
      <protection/>
    </xf>
    <xf numFmtId="0" fontId="51" fillId="0" borderId="33" xfId="49" applyFont="1" applyFill="1" applyBorder="1" applyAlignment="1">
      <alignment horizontal="center" vertical="center" wrapText="1"/>
      <protection/>
    </xf>
    <xf numFmtId="0" fontId="51" fillId="30" borderId="17" xfId="49" applyFont="1" applyFill="1" applyBorder="1" applyAlignment="1">
      <alignment horizontal="center" vertical="center" wrapText="1"/>
      <protection/>
    </xf>
    <xf numFmtId="0" fontId="50" fillId="31" borderId="75"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0" fillId="31" borderId="76" xfId="0" applyFont="1" applyFill="1" applyBorder="1" applyAlignment="1">
      <alignment horizontal="center" vertical="center" wrapText="1"/>
    </xf>
    <xf numFmtId="0" fontId="51" fillId="0" borderId="32" xfId="49" applyFont="1" applyFill="1" applyBorder="1" applyAlignment="1">
      <alignment horizontal="center" vertical="center" wrapText="1"/>
      <protection/>
    </xf>
    <xf numFmtId="0" fontId="51" fillId="30" borderId="18" xfId="49" applyFont="1" applyFill="1" applyBorder="1" applyAlignment="1">
      <alignment horizontal="center" vertical="center" wrapText="1"/>
      <protection/>
    </xf>
    <xf numFmtId="0" fontId="51" fillId="0" borderId="44" xfId="0" applyFont="1" applyFill="1" applyBorder="1" applyAlignment="1">
      <alignment horizontal="center" vertical="center" wrapText="1"/>
    </xf>
    <xf numFmtId="0" fontId="51" fillId="0" borderId="33" xfId="0" applyFont="1" applyFill="1" applyBorder="1" applyAlignment="1">
      <alignment horizontal="center" vertical="center" wrapText="1"/>
    </xf>
    <xf numFmtId="0" fontId="52" fillId="0" borderId="34" xfId="49" applyFont="1" applyFill="1" applyBorder="1" applyAlignment="1">
      <alignment horizontal="center" vertical="center" wrapText="1"/>
      <protection/>
    </xf>
    <xf numFmtId="0" fontId="52" fillId="0" borderId="62" xfId="49" applyFont="1" applyFill="1" applyBorder="1" applyAlignment="1">
      <alignment horizontal="center" vertical="center" wrapText="1"/>
      <protection/>
    </xf>
    <xf numFmtId="0" fontId="52" fillId="0" borderId="18" xfId="49" applyFont="1" applyFill="1" applyBorder="1" applyAlignment="1">
      <alignment horizontal="center" vertical="center" wrapText="1"/>
      <protection/>
    </xf>
    <xf numFmtId="0" fontId="52" fillId="0" borderId="44" xfId="49" applyFont="1" applyFill="1" applyBorder="1" applyAlignment="1">
      <alignment horizontal="center" vertical="center" wrapText="1"/>
      <protection/>
    </xf>
    <xf numFmtId="0" fontId="52" fillId="0" borderId="45" xfId="49" applyFont="1" applyFill="1" applyBorder="1" applyAlignment="1">
      <alignment horizontal="center" vertical="center" wrapText="1"/>
      <protection/>
    </xf>
    <xf numFmtId="0" fontId="52" fillId="0" borderId="33" xfId="49" applyFont="1" applyFill="1" applyBorder="1" applyAlignment="1">
      <alignment horizontal="center" vertical="center" wrapText="1"/>
      <protection/>
    </xf>
    <xf numFmtId="0" fontId="51" fillId="0" borderId="45" xfId="0" applyFont="1" applyFill="1" applyBorder="1" applyAlignment="1">
      <alignment horizontal="center" vertical="center" wrapText="1"/>
    </xf>
    <xf numFmtId="0" fontId="49" fillId="30" borderId="36" xfId="0" applyFont="1" applyFill="1" applyBorder="1" applyAlignment="1">
      <alignment horizontal="center" vertical="center" wrapText="1"/>
    </xf>
    <xf numFmtId="0" fontId="49" fillId="30" borderId="74" xfId="0" applyFont="1" applyFill="1" applyBorder="1" applyAlignment="1">
      <alignment horizontal="center" vertical="center" wrapText="1"/>
    </xf>
    <xf numFmtId="0" fontId="49" fillId="30" borderId="31" xfId="0" applyFont="1" applyFill="1" applyBorder="1" applyAlignment="1">
      <alignment horizontal="center" vertical="center" wrapText="1"/>
    </xf>
    <xf numFmtId="0" fontId="52" fillId="30" borderId="62" xfId="49" applyFont="1" applyFill="1" applyBorder="1" applyAlignment="1">
      <alignment horizontal="center" vertical="center" wrapText="1"/>
      <protection/>
    </xf>
    <xf numFmtId="0" fontId="50" fillId="31" borderId="35"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30" borderId="1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18" xfId="0" applyFont="1" applyFill="1" applyBorder="1" applyAlignment="1">
      <alignment horizontal="center" vertical="center" wrapText="1"/>
    </xf>
    <xf numFmtId="3" fontId="51" fillId="0" borderId="44" xfId="0" applyNumberFormat="1" applyFont="1" applyFill="1" applyBorder="1" applyAlignment="1">
      <alignment horizontal="center" vertical="center" wrapText="1"/>
    </xf>
    <xf numFmtId="3" fontId="51" fillId="0" borderId="45" xfId="0" applyNumberFormat="1" applyFont="1" applyFill="1" applyBorder="1" applyAlignment="1">
      <alignment horizontal="center" vertical="center" wrapText="1"/>
    </xf>
    <xf numFmtId="3" fontId="51" fillId="0" borderId="33" xfId="0" applyNumberFormat="1" applyFont="1" applyFill="1" applyBorder="1" applyAlignment="1">
      <alignment horizontal="center" vertical="center" wrapText="1"/>
    </xf>
    <xf numFmtId="3" fontId="51" fillId="0" borderId="34" xfId="0" applyNumberFormat="1" applyFont="1" applyFill="1" applyBorder="1" applyAlignment="1">
      <alignment horizontal="center" vertical="center" wrapText="1"/>
    </xf>
    <xf numFmtId="3" fontId="51" fillId="0" borderId="62" xfId="0" applyNumberFormat="1" applyFont="1" applyFill="1" applyBorder="1" applyAlignment="1">
      <alignment horizontal="center" vertical="center" wrapText="1"/>
    </xf>
    <xf numFmtId="3" fontId="51" fillId="0" borderId="18" xfId="0" applyNumberFormat="1" applyFont="1" applyFill="1" applyBorder="1" applyAlignment="1">
      <alignment horizontal="center" vertical="center" wrapText="1"/>
    </xf>
    <xf numFmtId="9" fontId="51" fillId="0" borderId="34" xfId="0" applyNumberFormat="1" applyFont="1" applyFill="1" applyBorder="1" applyAlignment="1">
      <alignment horizontal="center" vertical="center" wrapText="1"/>
    </xf>
    <xf numFmtId="9" fontId="51" fillId="0" borderId="62" xfId="0" applyNumberFormat="1" applyFont="1" applyFill="1" applyBorder="1" applyAlignment="1">
      <alignment horizontal="center" vertical="center" wrapText="1"/>
    </xf>
    <xf numFmtId="9" fontId="51" fillId="0" borderId="18" xfId="0" applyNumberFormat="1" applyFont="1" applyFill="1" applyBorder="1" applyAlignment="1">
      <alignment horizontal="center" vertical="center" wrapText="1"/>
    </xf>
    <xf numFmtId="0" fontId="52" fillId="0" borderId="62" xfId="0" applyFont="1" applyFill="1" applyBorder="1" applyAlignment="1">
      <alignment horizontal="center" vertical="center" wrapText="1"/>
    </xf>
    <xf numFmtId="10" fontId="52" fillId="0" borderId="62" xfId="0" applyNumberFormat="1" applyFont="1" applyFill="1" applyBorder="1" applyAlignment="1">
      <alignment horizontal="center" vertical="center" wrapText="1"/>
    </xf>
    <xf numFmtId="9" fontId="52" fillId="0" borderId="62" xfId="0" applyNumberFormat="1" applyFont="1" applyFill="1" applyBorder="1" applyAlignment="1">
      <alignment horizontal="center" vertical="center" wrapText="1"/>
    </xf>
    <xf numFmtId="0" fontId="51" fillId="30" borderId="44" xfId="49" applyFont="1" applyFill="1" applyBorder="1" applyAlignment="1">
      <alignment horizontal="center" vertical="center" wrapText="1"/>
      <protection/>
    </xf>
    <xf numFmtId="0" fontId="51" fillId="30" borderId="45" xfId="49" applyFont="1" applyFill="1" applyBorder="1" applyAlignment="1">
      <alignment horizontal="center" vertical="center" wrapText="1"/>
      <protection/>
    </xf>
    <xf numFmtId="0" fontId="51" fillId="30" borderId="33" xfId="49" applyFont="1" applyFill="1" applyBorder="1" applyAlignment="1">
      <alignment horizontal="center" vertical="center" wrapText="1"/>
      <protection/>
    </xf>
    <xf numFmtId="0" fontId="0" fillId="0" borderId="0" xfId="0" applyFont="1" applyBorder="1" applyAlignment="1">
      <alignment horizontal="left" vertical="center" wrapText="1"/>
    </xf>
    <xf numFmtId="1" fontId="0" fillId="0" borderId="35" xfId="0" applyNumberFormat="1" applyFont="1" applyFill="1" applyBorder="1" applyAlignment="1">
      <alignment horizontal="center" vertical="center" wrapText="1"/>
    </xf>
    <xf numFmtId="0" fontId="52" fillId="0" borderId="45"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51" fillId="0" borderId="63" xfId="0" applyFont="1" applyFill="1" applyBorder="1" applyAlignment="1">
      <alignment horizontal="center" vertical="center" wrapText="1"/>
    </xf>
    <xf numFmtId="0" fontId="50" fillId="31" borderId="55" xfId="0" applyFont="1" applyFill="1" applyBorder="1" applyAlignment="1">
      <alignment horizontal="center" vertical="center" wrapText="1"/>
    </xf>
    <xf numFmtId="0" fontId="51" fillId="30" borderId="56" xfId="0" applyFont="1" applyFill="1" applyBorder="1" applyAlignment="1">
      <alignment horizontal="center" vertical="center" wrapText="1"/>
    </xf>
    <xf numFmtId="4" fontId="26" fillId="30" borderId="22" xfId="0" applyNumberFormat="1" applyFont="1" applyFill="1" applyBorder="1" applyAlignment="1">
      <alignment horizontal="center" vertical="center" wrapText="1"/>
    </xf>
    <xf numFmtId="10" fontId="26" fillId="30" borderId="22" xfId="0" applyNumberFormat="1" applyFont="1" applyFill="1" applyBorder="1" applyAlignment="1">
      <alignment horizontal="center" vertical="center" wrapText="1"/>
    </xf>
    <xf numFmtId="3" fontId="27" fillId="26" borderId="60" xfId="0" applyNumberFormat="1" applyFont="1" applyFill="1" applyBorder="1" applyAlignment="1">
      <alignment horizontal="center" vertical="center" wrapText="1"/>
    </xf>
    <xf numFmtId="3" fontId="27" fillId="26" borderId="61" xfId="0" applyNumberFormat="1" applyFont="1" applyFill="1" applyBorder="1" applyAlignment="1">
      <alignment horizontal="center" vertical="center" wrapText="1"/>
    </xf>
    <xf numFmtId="0" fontId="0" fillId="30" borderId="17" xfId="0" applyFont="1" applyFill="1" applyBorder="1" applyAlignment="1" quotePrefix="1">
      <alignment horizontal="center" vertical="center" wrapText="1"/>
    </xf>
    <xf numFmtId="0" fontId="0" fillId="30" borderId="17" xfId="0" applyFont="1" applyFill="1" applyBorder="1" applyAlignment="1">
      <alignment horizontal="center" vertical="center" wrapText="1"/>
    </xf>
    <xf numFmtId="3" fontId="26" fillId="30" borderId="48" xfId="0" applyNumberFormat="1" applyFont="1" applyFill="1" applyBorder="1" applyAlignment="1">
      <alignment horizontal="center" vertical="center" wrapText="1"/>
    </xf>
    <xf numFmtId="0" fontId="0" fillId="30" borderId="48" xfId="0" applyFont="1" applyFill="1" applyBorder="1" applyAlignment="1">
      <alignment horizontal="center" vertical="center" wrapText="1"/>
    </xf>
    <xf numFmtId="0" fontId="0" fillId="30" borderId="48" xfId="0" applyFont="1" applyFill="1" applyBorder="1" applyAlignment="1" quotePrefix="1">
      <alignment horizontal="center" vertical="center" wrapText="1"/>
    </xf>
    <xf numFmtId="186" fontId="0" fillId="30" borderId="77" xfId="0" applyNumberFormat="1" applyFont="1" applyFill="1" applyBorder="1" applyAlignment="1">
      <alignment horizontal="center" vertical="center" wrapText="1"/>
    </xf>
    <xf numFmtId="186" fontId="0" fillId="30" borderId="23" xfId="0" applyNumberFormat="1" applyFont="1" applyFill="1" applyBorder="1" applyAlignment="1">
      <alignment horizontal="center" vertical="center" wrapText="1"/>
    </xf>
    <xf numFmtId="10" fontId="51" fillId="0" borderId="34" xfId="0" applyNumberFormat="1" applyFont="1" applyFill="1" applyBorder="1" applyAlignment="1">
      <alignment horizontal="center" vertical="center" wrapText="1"/>
    </xf>
    <xf numFmtId="10" fontId="51" fillId="0" borderId="18" xfId="0" applyNumberFormat="1" applyFont="1" applyFill="1" applyBorder="1" applyAlignment="1">
      <alignment horizontal="center" vertical="center" wrapText="1"/>
    </xf>
    <xf numFmtId="0" fontId="0" fillId="30" borderId="23" xfId="0" applyFont="1" applyFill="1" applyBorder="1" applyAlignment="1">
      <alignment horizontal="center" vertical="center" wrapText="1"/>
    </xf>
    <xf numFmtId="0" fontId="0" fillId="30" borderId="22" xfId="0" applyFont="1" applyFill="1" applyBorder="1" applyAlignment="1">
      <alignment horizontal="center" vertical="center" wrapText="1"/>
    </xf>
    <xf numFmtId="0" fontId="0" fillId="30" borderId="30" xfId="0" applyFont="1" applyFill="1" applyBorder="1" applyAlignment="1">
      <alignment horizontal="center" vertical="center" wrapText="1"/>
    </xf>
    <xf numFmtId="3" fontId="0" fillId="30" borderId="17" xfId="0" applyNumberFormat="1"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53"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20" fillId="0" borderId="38" xfId="0" applyFont="1" applyFill="1" applyBorder="1" applyAlignment="1">
      <alignment horizontal="left" vertical="center"/>
    </xf>
    <xf numFmtId="0" fontId="20" fillId="0" borderId="37" xfId="0" applyFont="1" applyFill="1" applyBorder="1" applyAlignment="1">
      <alignment horizontal="left" vertical="center"/>
    </xf>
    <xf numFmtId="0" fontId="20" fillId="0" borderId="39" xfId="0" applyFont="1" applyFill="1" applyBorder="1" applyAlignment="1">
      <alignment horizontal="left" vertical="center"/>
    </xf>
    <xf numFmtId="0" fontId="49" fillId="28" borderId="38" xfId="0" applyFont="1" applyFill="1" applyBorder="1" applyAlignment="1">
      <alignment horizontal="center" vertical="center"/>
    </xf>
    <xf numFmtId="0" fontId="49" fillId="28" borderId="37" xfId="0" applyFont="1" applyFill="1" applyBorder="1" applyAlignment="1">
      <alignment horizontal="center" vertical="center"/>
    </xf>
    <xf numFmtId="0" fontId="49" fillId="28" borderId="39" xfId="0" applyFont="1" applyFill="1" applyBorder="1" applyAlignment="1">
      <alignment horizontal="center" vertical="center"/>
    </xf>
    <xf numFmtId="1" fontId="0" fillId="0" borderId="78" xfId="0" applyNumberFormat="1" applyFont="1" applyFill="1" applyBorder="1" applyAlignment="1">
      <alignment horizontal="center" vertical="center" wrapText="1"/>
    </xf>
    <xf numFmtId="0" fontId="0" fillId="0" borderId="48" xfId="0" applyFont="1" applyFill="1" applyBorder="1" applyAlignment="1">
      <alignment horizontal="center" vertical="center" wrapText="1"/>
    </xf>
    <xf numFmtId="1" fontId="0" fillId="0" borderId="79" xfId="0" applyNumberFormat="1" applyFont="1" applyFill="1" applyBorder="1" applyAlignment="1">
      <alignment horizontal="center" vertical="center" wrapText="1"/>
    </xf>
    <xf numFmtId="3" fontId="51" fillId="0" borderId="17" xfId="0" applyNumberFormat="1" applyFont="1" applyFill="1" applyBorder="1" applyAlignment="1">
      <alignment horizontal="center" vertical="center" wrapText="1"/>
    </xf>
    <xf numFmtId="3" fontId="51" fillId="0" borderId="32" xfId="0" applyNumberFormat="1" applyFont="1" applyFill="1" applyBorder="1" applyAlignment="1">
      <alignment horizontal="center" vertical="center" wrapText="1"/>
    </xf>
    <xf numFmtId="0" fontId="51" fillId="0" borderId="32" xfId="0" applyFont="1" applyFill="1" applyBorder="1" applyAlignment="1">
      <alignment horizontal="center" vertical="center" wrapText="1"/>
    </xf>
    <xf numFmtId="0" fontId="51" fillId="0" borderId="17" xfId="0" applyFont="1" applyFill="1" applyBorder="1" applyAlignment="1">
      <alignment horizontal="left" vertical="center" wrapText="1"/>
    </xf>
    <xf numFmtId="9" fontId="51" fillId="0" borderId="17" xfId="60" applyFont="1" applyFill="1" applyBorder="1" applyAlignment="1">
      <alignment horizontal="center" vertical="center" wrapText="1"/>
    </xf>
    <xf numFmtId="9" fontId="51" fillId="0" borderId="32" xfId="60" applyFont="1" applyFill="1" applyBorder="1" applyAlignment="1">
      <alignment horizontal="center" vertical="center" wrapText="1"/>
    </xf>
    <xf numFmtId="10" fontId="26" fillId="30" borderId="48" xfId="0" applyNumberFormat="1" applyFont="1" applyFill="1" applyBorder="1" applyAlignment="1">
      <alignment horizontal="center" vertical="center" wrapText="1"/>
    </xf>
    <xf numFmtId="10" fontId="27" fillId="35" borderId="60" xfId="0" applyNumberFormat="1" applyFont="1" applyFill="1" applyBorder="1" applyAlignment="1">
      <alignment horizontal="center" vertical="center" wrapText="1"/>
    </xf>
    <xf numFmtId="10" fontId="27" fillId="35" borderId="61" xfId="0" applyNumberFormat="1"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KPT04_Main" xfId="50"/>
    <cellStyle name="Comma" xfId="51"/>
    <cellStyle name="Comma [0]" xfId="52"/>
    <cellStyle name="Currency" xfId="53"/>
    <cellStyle name="Currency [0]" xfId="54"/>
    <cellStyle name="Neutral" xfId="55"/>
    <cellStyle name="Normal 2" xfId="56"/>
    <cellStyle name="Normal 3" xfId="57"/>
    <cellStyle name="Normal 4" xfId="58"/>
    <cellStyle name="Notas" xfId="59"/>
    <cellStyle name="Percent" xfId="60"/>
    <cellStyle name="Porcentaje 2" xfId="61"/>
    <cellStyle name="Salida" xfId="62"/>
    <cellStyle name="Texto de advertencia" xfId="63"/>
    <cellStyle name="Texto explicativo" xfId="64"/>
    <cellStyle name="Título" xfId="65"/>
    <cellStyle name="Título 2" xfId="66"/>
    <cellStyle name="Título 3" xfId="67"/>
    <cellStyle name="Total" xfId="68"/>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466725</xdr:colOff>
      <xdr:row>3</xdr:row>
      <xdr:rowOff>247650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62075" y="76200"/>
          <a:ext cx="9048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1428750</xdr:colOff>
      <xdr:row>0</xdr:row>
      <xdr:rowOff>142875</xdr:rowOff>
    </xdr:from>
    <xdr:to>
      <xdr:col>1</xdr:col>
      <xdr:colOff>561975</xdr:colOff>
      <xdr:row>3</xdr:row>
      <xdr:rowOff>323850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1428750" y="142875"/>
          <a:ext cx="933450" cy="1047750"/>
        </a:xfrm>
        <a:prstGeom prst="rect">
          <a:avLst/>
        </a:prstGeom>
        <a:noFill/>
        <a:ln w="9525" cmpd="sng">
          <a:noFill/>
        </a:ln>
      </xdr:spPr>
    </xdr:pic>
    <xdr:clientData/>
  </xdr:twoCellAnchor>
  <xdr:twoCellAnchor editAs="oneCell">
    <xdr:from>
      <xdr:col>0</xdr:col>
      <xdr:colOff>1304925</xdr:colOff>
      <xdr:row>0</xdr:row>
      <xdr:rowOff>76200</xdr:rowOff>
    </xdr:from>
    <xdr:to>
      <xdr:col>1</xdr:col>
      <xdr:colOff>447675</xdr:colOff>
      <xdr:row>3</xdr:row>
      <xdr:rowOff>247650</xdr:rowOff>
    </xdr:to>
    <xdr:pic>
      <xdr:nvPicPr>
        <xdr:cNvPr id="2" name="3 Imagen" descr="E:\DOCUMENTOS LENIS\Memoria pasar\1Escudo.jpg"/>
        <xdr:cNvPicPr preferRelativeResize="1">
          <a:picLocks noChangeAspect="1"/>
        </xdr:cNvPicPr>
      </xdr:nvPicPr>
      <xdr:blipFill>
        <a:blip r:embed="rId1"/>
        <a:stretch>
          <a:fillRect/>
        </a:stretch>
      </xdr:blipFill>
      <xdr:spPr>
        <a:xfrm>
          <a:off x="1304925" y="76200"/>
          <a:ext cx="942975" cy="1038225"/>
        </a:xfrm>
        <a:prstGeom prst="rect">
          <a:avLst/>
        </a:prstGeom>
        <a:noFill/>
        <a:ln w="9525" cmpd="sng">
          <a:noFill/>
        </a:ln>
      </xdr:spPr>
    </xdr:pic>
    <xdr:clientData/>
  </xdr:twoCellAnchor>
  <xdr:twoCellAnchor editAs="oneCell">
    <xdr:from>
      <xdr:col>0</xdr:col>
      <xdr:colOff>1362075</xdr:colOff>
      <xdr:row>11</xdr:row>
      <xdr:rowOff>0</xdr:rowOff>
    </xdr:from>
    <xdr:to>
      <xdr:col>1</xdr:col>
      <xdr:colOff>466725</xdr:colOff>
      <xdr:row>11</xdr:row>
      <xdr:rowOff>533400</xdr:rowOff>
    </xdr:to>
    <xdr:pic>
      <xdr:nvPicPr>
        <xdr:cNvPr id="3" name="3 Imagen" descr="E:\DOCUMENTOS LENIS\Memoria pasar\1Escudo.jpg"/>
        <xdr:cNvPicPr preferRelativeResize="1">
          <a:picLocks noChangeAspect="1"/>
        </xdr:cNvPicPr>
      </xdr:nvPicPr>
      <xdr:blipFill>
        <a:blip r:embed="rId2"/>
        <a:stretch>
          <a:fillRect/>
        </a:stretch>
      </xdr:blipFill>
      <xdr:spPr>
        <a:xfrm>
          <a:off x="1362075" y="4410075"/>
          <a:ext cx="904875" cy="533400"/>
        </a:xfrm>
        <a:prstGeom prst="rect">
          <a:avLst/>
        </a:prstGeom>
        <a:noFill/>
        <a:ln w="9525" cmpd="sng">
          <a:noFill/>
        </a:ln>
      </xdr:spPr>
    </xdr:pic>
    <xdr:clientData/>
  </xdr:twoCellAnchor>
  <xdr:twoCellAnchor editAs="oneCell">
    <xdr:from>
      <xdr:col>0</xdr:col>
      <xdr:colOff>1362075</xdr:colOff>
      <xdr:row>0</xdr:row>
      <xdr:rowOff>76200</xdr:rowOff>
    </xdr:from>
    <xdr:to>
      <xdr:col>1</xdr:col>
      <xdr:colOff>466725</xdr:colOff>
      <xdr:row>3</xdr:row>
      <xdr:rowOff>247650</xdr:rowOff>
    </xdr:to>
    <xdr:pic>
      <xdr:nvPicPr>
        <xdr:cNvPr id="4" name="3 Imagen" descr="E:\DOCUMENTOS LENIS\Memoria pasar\1Escudo.jpg"/>
        <xdr:cNvPicPr preferRelativeResize="1">
          <a:picLocks noChangeAspect="1"/>
        </xdr:cNvPicPr>
      </xdr:nvPicPr>
      <xdr:blipFill>
        <a:blip r:embed="rId2"/>
        <a:stretch>
          <a:fillRect/>
        </a:stretch>
      </xdr:blipFill>
      <xdr:spPr>
        <a:xfrm>
          <a:off x="1362075" y="76200"/>
          <a:ext cx="9048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49"/>
  <sheetViews>
    <sheetView zoomScalePageLayoutView="0" workbookViewId="0" topLeftCell="G34">
      <selection activeCell="M52" sqref="M52"/>
    </sheetView>
  </sheetViews>
  <sheetFormatPr defaultColWidth="11.421875" defaultRowHeight="12.75"/>
  <cols>
    <col min="1" max="1" width="27.00390625" style="6" customWidth="1"/>
    <col min="2" max="2" width="30.7109375" style="6" customWidth="1"/>
    <col min="3" max="3" width="19.421875" style="6" customWidth="1"/>
    <col min="4" max="4" width="40.7109375" style="6" customWidth="1"/>
    <col min="5" max="5" width="12.7109375" style="6" customWidth="1"/>
    <col min="6" max="6" width="15.7109375" style="6" customWidth="1"/>
    <col min="7" max="8" width="35.7109375" style="6" customWidth="1"/>
    <col min="9" max="9" width="40.7109375" style="6" customWidth="1"/>
    <col min="10" max="10" width="12.7109375" style="6" customWidth="1"/>
    <col min="11" max="11" width="15.7109375" style="6" customWidth="1"/>
    <col min="12" max="12" width="21.28125" style="6" customWidth="1"/>
    <col min="13" max="13" width="20.140625" style="6" customWidth="1"/>
    <col min="14" max="14" width="20.421875" style="9" customWidth="1"/>
    <col min="15" max="15" width="38.421875" style="9" customWidth="1"/>
    <col min="16" max="16" width="15.7109375" style="9" customWidth="1"/>
    <col min="17" max="17" width="24.28125" style="9" customWidth="1"/>
    <col min="18" max="18" width="20.28125" style="9" customWidth="1"/>
    <col min="19" max="19" width="17.00390625" style="9" customWidth="1"/>
    <col min="20" max="20" width="22.57421875" style="21" customWidth="1"/>
    <col min="21" max="21" width="25.28125" style="6" customWidth="1"/>
    <col min="22" max="16384" width="11.421875" style="2" customWidth="1"/>
  </cols>
  <sheetData>
    <row r="1" spans="1:21" ht="22.5" customHeight="1">
      <c r="A1" s="242"/>
      <c r="B1" s="243"/>
      <c r="C1" s="248" t="s">
        <v>5</v>
      </c>
      <c r="D1" s="249"/>
      <c r="E1" s="249"/>
      <c r="F1" s="249"/>
      <c r="G1" s="249"/>
      <c r="H1" s="249"/>
      <c r="I1" s="249"/>
      <c r="J1" s="249"/>
      <c r="K1" s="249"/>
      <c r="L1" s="249"/>
      <c r="M1" s="249"/>
      <c r="N1" s="249"/>
      <c r="O1" s="249"/>
      <c r="P1" s="249"/>
      <c r="Q1" s="249"/>
      <c r="R1" s="249"/>
      <c r="S1" s="249"/>
      <c r="T1" s="250"/>
      <c r="U1" s="40" t="s">
        <v>15</v>
      </c>
    </row>
    <row r="2" spans="1:21" ht="25.5" customHeight="1">
      <c r="A2" s="244"/>
      <c r="B2" s="245"/>
      <c r="C2" s="28"/>
      <c r="D2" s="29"/>
      <c r="E2" s="29"/>
      <c r="F2" s="29"/>
      <c r="G2" s="29"/>
      <c r="H2" s="29"/>
      <c r="I2" s="29"/>
      <c r="J2" s="29"/>
      <c r="K2" s="29"/>
      <c r="L2" s="29"/>
      <c r="M2" s="29"/>
      <c r="N2" s="29"/>
      <c r="O2" s="29"/>
      <c r="P2" s="29"/>
      <c r="Q2" s="29"/>
      <c r="R2" s="29"/>
      <c r="S2" s="29"/>
      <c r="T2" s="43"/>
      <c r="U2" s="41" t="s">
        <v>36</v>
      </c>
    </row>
    <row r="3" spans="1:21" ht="20.25" customHeight="1">
      <c r="A3" s="244"/>
      <c r="B3" s="245"/>
      <c r="C3" s="244" t="s">
        <v>2</v>
      </c>
      <c r="D3" s="251"/>
      <c r="E3" s="251"/>
      <c r="F3" s="251"/>
      <c r="G3" s="251"/>
      <c r="H3" s="251"/>
      <c r="I3" s="251"/>
      <c r="J3" s="251"/>
      <c r="K3" s="251"/>
      <c r="L3" s="251"/>
      <c r="M3" s="251"/>
      <c r="N3" s="251"/>
      <c r="O3" s="251"/>
      <c r="P3" s="251"/>
      <c r="Q3" s="251"/>
      <c r="R3" s="251"/>
      <c r="S3" s="251"/>
      <c r="T3" s="245"/>
      <c r="U3" s="41" t="s">
        <v>37</v>
      </c>
    </row>
    <row r="4" spans="1:21" ht="27.75" customHeight="1" thickBot="1">
      <c r="A4" s="246"/>
      <c r="B4" s="247"/>
      <c r="C4" s="246" t="s">
        <v>3</v>
      </c>
      <c r="D4" s="252"/>
      <c r="E4" s="252"/>
      <c r="F4" s="252"/>
      <c r="G4" s="252"/>
      <c r="H4" s="252"/>
      <c r="I4" s="252"/>
      <c r="J4" s="252"/>
      <c r="K4" s="252"/>
      <c r="L4" s="252"/>
      <c r="M4" s="252"/>
      <c r="N4" s="252"/>
      <c r="O4" s="252"/>
      <c r="P4" s="252"/>
      <c r="Q4" s="252"/>
      <c r="R4" s="252"/>
      <c r="S4" s="252"/>
      <c r="T4" s="247"/>
      <c r="U4" s="42" t="s">
        <v>6</v>
      </c>
    </row>
    <row r="5" spans="3:21" ht="19.5" customHeight="1" thickBot="1">
      <c r="C5" s="5"/>
      <c r="D5" s="5"/>
      <c r="E5" s="5"/>
      <c r="F5" s="5"/>
      <c r="G5" s="5"/>
      <c r="H5" s="5"/>
      <c r="I5" s="5"/>
      <c r="J5" s="5"/>
      <c r="K5" s="5"/>
      <c r="L5" s="7"/>
      <c r="M5" s="7"/>
      <c r="N5" s="7"/>
      <c r="O5" s="7"/>
      <c r="P5" s="7"/>
      <c r="Q5" s="7"/>
      <c r="R5" s="7"/>
      <c r="S5" s="7"/>
      <c r="T5" s="18"/>
      <c r="U5" s="7"/>
    </row>
    <row r="6" spans="1:21" ht="24" customHeight="1" thickBot="1">
      <c r="A6" s="253" t="s">
        <v>38</v>
      </c>
      <c r="B6" s="254"/>
      <c r="C6" s="254"/>
      <c r="D6" s="254"/>
      <c r="E6" s="254"/>
      <c r="F6" s="254"/>
      <c r="G6" s="254"/>
      <c r="H6" s="254"/>
      <c r="I6" s="254"/>
      <c r="J6" s="254"/>
      <c r="K6" s="255"/>
      <c r="L6" s="256" t="s">
        <v>39</v>
      </c>
      <c r="M6" s="257"/>
      <c r="N6" s="257"/>
      <c r="O6" s="257"/>
      <c r="P6" s="257"/>
      <c r="Q6" s="257"/>
      <c r="R6" s="257"/>
      <c r="S6" s="257"/>
      <c r="T6" s="257"/>
      <c r="U6" s="258"/>
    </row>
    <row r="7" spans="1:21" s="3" customFormat="1" ht="9" customHeight="1" thickBot="1">
      <c r="A7" s="251"/>
      <c r="B7" s="251"/>
      <c r="C7" s="251"/>
      <c r="D7" s="251"/>
      <c r="E7" s="251"/>
      <c r="F7" s="251"/>
      <c r="G7" s="251"/>
      <c r="H7" s="5"/>
      <c r="I7" s="7"/>
      <c r="J7" s="7"/>
      <c r="K7" s="7"/>
      <c r="L7" s="7"/>
      <c r="M7" s="7"/>
      <c r="N7" s="7"/>
      <c r="O7" s="7"/>
      <c r="P7" s="7"/>
      <c r="Q7" s="7"/>
      <c r="R7" s="7"/>
      <c r="S7" s="7"/>
      <c r="T7" s="19"/>
      <c r="U7" s="7"/>
    </row>
    <row r="8" spans="1:21" s="3" customFormat="1" ht="24.75" customHeight="1" thickBot="1">
      <c r="A8" s="259" t="s">
        <v>31</v>
      </c>
      <c r="B8" s="260"/>
      <c r="C8" s="260"/>
      <c r="D8" s="260"/>
      <c r="E8" s="260"/>
      <c r="F8" s="260"/>
      <c r="G8" s="260"/>
      <c r="H8" s="260"/>
      <c r="I8" s="260"/>
      <c r="J8" s="260"/>
      <c r="K8" s="261"/>
      <c r="L8" s="257" t="s">
        <v>16</v>
      </c>
      <c r="M8" s="257"/>
      <c r="N8" s="258"/>
      <c r="O8" s="256" t="s">
        <v>32</v>
      </c>
      <c r="P8" s="257"/>
      <c r="Q8" s="258"/>
      <c r="R8" s="256" t="s">
        <v>17</v>
      </c>
      <c r="S8" s="257"/>
      <c r="T8" s="258"/>
      <c r="U8" s="27" t="s">
        <v>18</v>
      </c>
    </row>
    <row r="9" spans="1:21" s="4" customFormat="1" ht="24" customHeight="1" thickBot="1">
      <c r="A9" s="262" t="s">
        <v>19</v>
      </c>
      <c r="B9" s="264" t="s">
        <v>20</v>
      </c>
      <c r="C9" s="264" t="s">
        <v>21</v>
      </c>
      <c r="D9" s="266" t="s">
        <v>22</v>
      </c>
      <c r="E9" s="267"/>
      <c r="F9" s="268"/>
      <c r="G9" s="264" t="s">
        <v>23</v>
      </c>
      <c r="H9" s="264" t="s">
        <v>24</v>
      </c>
      <c r="I9" s="266" t="s">
        <v>25</v>
      </c>
      <c r="J9" s="267"/>
      <c r="K9" s="273"/>
      <c r="L9" s="44">
        <v>1</v>
      </c>
      <c r="M9" s="22">
        <v>2</v>
      </c>
      <c r="N9" s="22">
        <v>3</v>
      </c>
      <c r="O9" s="44">
        <v>4</v>
      </c>
      <c r="P9" s="22">
        <v>5</v>
      </c>
      <c r="Q9" s="22">
        <v>6</v>
      </c>
      <c r="R9" s="44">
        <v>7</v>
      </c>
      <c r="S9" s="22">
        <v>8</v>
      </c>
      <c r="T9" s="22">
        <v>9</v>
      </c>
      <c r="U9" s="44">
        <v>10</v>
      </c>
    </row>
    <row r="10" spans="1:21" s="1" customFormat="1" ht="85.5" customHeight="1" thickBot="1">
      <c r="A10" s="263"/>
      <c r="B10" s="265"/>
      <c r="C10" s="265"/>
      <c r="D10" s="35" t="s">
        <v>26</v>
      </c>
      <c r="E10" s="35" t="s">
        <v>27</v>
      </c>
      <c r="F10" s="35" t="s">
        <v>28</v>
      </c>
      <c r="G10" s="265"/>
      <c r="H10" s="265"/>
      <c r="I10" s="35" t="s">
        <v>26</v>
      </c>
      <c r="J10" s="35" t="s">
        <v>29</v>
      </c>
      <c r="K10" s="46" t="s">
        <v>30</v>
      </c>
      <c r="L10" s="45" t="s">
        <v>4</v>
      </c>
      <c r="M10" s="31" t="s">
        <v>7</v>
      </c>
      <c r="N10" s="31" t="s">
        <v>8</v>
      </c>
      <c r="O10" s="31" t="s">
        <v>35</v>
      </c>
      <c r="P10" s="31" t="s">
        <v>34</v>
      </c>
      <c r="Q10" s="31" t="s">
        <v>33</v>
      </c>
      <c r="R10" s="31" t="s">
        <v>9</v>
      </c>
      <c r="S10" s="31" t="s">
        <v>1</v>
      </c>
      <c r="T10" s="32" t="s">
        <v>11</v>
      </c>
      <c r="U10" s="33" t="s">
        <v>0</v>
      </c>
    </row>
    <row r="11" spans="1:21" s="1" customFormat="1" ht="67.5" customHeight="1">
      <c r="A11" s="47" t="s">
        <v>40</v>
      </c>
      <c r="B11" s="55" t="s">
        <v>45</v>
      </c>
      <c r="C11" s="52" t="s">
        <v>46</v>
      </c>
      <c r="D11" s="54" t="s">
        <v>96</v>
      </c>
      <c r="E11" s="53" t="s">
        <v>56</v>
      </c>
      <c r="F11" s="50">
        <v>1</v>
      </c>
      <c r="G11" s="56" t="s">
        <v>97</v>
      </c>
      <c r="H11" s="54" t="s">
        <v>98</v>
      </c>
      <c r="I11" s="49" t="s">
        <v>99</v>
      </c>
      <c r="J11" s="57">
        <v>16</v>
      </c>
      <c r="K11" s="51">
        <v>16</v>
      </c>
      <c r="L11" s="26"/>
      <c r="M11" s="26" t="s">
        <v>135</v>
      </c>
      <c r="N11" s="26"/>
      <c r="O11" s="65" t="s">
        <v>157</v>
      </c>
      <c r="P11" s="26"/>
      <c r="Q11" s="26">
        <v>3</v>
      </c>
      <c r="R11" s="26"/>
      <c r="S11" s="26"/>
      <c r="T11" s="38"/>
      <c r="U11" s="39"/>
    </row>
    <row r="12" spans="1:21" s="1" customFormat="1" ht="72.75" customHeight="1">
      <c r="A12" s="47" t="s">
        <v>40</v>
      </c>
      <c r="B12" s="55" t="s">
        <v>45</v>
      </c>
      <c r="C12" s="52" t="s">
        <v>46</v>
      </c>
      <c r="D12" s="54" t="s">
        <v>96</v>
      </c>
      <c r="E12" s="53" t="s">
        <v>56</v>
      </c>
      <c r="F12" s="50">
        <v>1</v>
      </c>
      <c r="G12" s="56" t="s">
        <v>97</v>
      </c>
      <c r="H12" s="54" t="s">
        <v>98</v>
      </c>
      <c r="I12" s="49" t="s">
        <v>100</v>
      </c>
      <c r="J12" s="58">
        <v>16</v>
      </c>
      <c r="K12" s="51">
        <v>16</v>
      </c>
      <c r="L12" s="26"/>
      <c r="M12" s="26" t="s">
        <v>135</v>
      </c>
      <c r="N12" s="26"/>
      <c r="O12" s="65" t="s">
        <v>152</v>
      </c>
      <c r="P12" s="26"/>
      <c r="Q12" s="26">
        <v>3</v>
      </c>
      <c r="R12" s="26"/>
      <c r="S12" s="26"/>
      <c r="T12" s="38"/>
      <c r="U12" s="39"/>
    </row>
    <row r="13" spans="1:21" s="1" customFormat="1" ht="64.5" customHeight="1">
      <c r="A13" s="47" t="s">
        <v>40</v>
      </c>
      <c r="B13" s="55" t="s">
        <v>45</v>
      </c>
      <c r="C13" s="52" t="s">
        <v>46</v>
      </c>
      <c r="D13" s="54" t="s">
        <v>96</v>
      </c>
      <c r="E13" s="53" t="s">
        <v>56</v>
      </c>
      <c r="F13" s="50">
        <v>1</v>
      </c>
      <c r="G13" s="56" t="s">
        <v>97</v>
      </c>
      <c r="H13" s="54" t="s">
        <v>98</v>
      </c>
      <c r="I13" s="49" t="s">
        <v>101</v>
      </c>
      <c r="J13" s="48">
        <v>16</v>
      </c>
      <c r="K13" s="51">
        <v>16</v>
      </c>
      <c r="L13" s="26"/>
      <c r="M13" s="26" t="s">
        <v>135</v>
      </c>
      <c r="N13" s="26"/>
      <c r="O13" s="65" t="s">
        <v>158</v>
      </c>
      <c r="P13" s="26"/>
      <c r="Q13" s="26">
        <v>6</v>
      </c>
      <c r="R13" s="26"/>
      <c r="S13" s="26"/>
      <c r="T13" s="38"/>
      <c r="U13" s="39"/>
    </row>
    <row r="14" spans="1:21" s="1" customFormat="1" ht="64.5" customHeight="1">
      <c r="A14" s="47"/>
      <c r="B14" s="63"/>
      <c r="C14" s="52"/>
      <c r="D14" s="54"/>
      <c r="E14" s="53"/>
      <c r="F14" s="50"/>
      <c r="G14" s="56"/>
      <c r="H14" s="54"/>
      <c r="I14" s="49"/>
      <c r="J14" s="48"/>
      <c r="K14" s="51"/>
      <c r="L14" s="26"/>
      <c r="M14" s="26"/>
      <c r="N14" s="26"/>
      <c r="O14" s="65" t="s">
        <v>159</v>
      </c>
      <c r="P14" s="26"/>
      <c r="Q14" s="26">
        <v>3</v>
      </c>
      <c r="R14" s="26"/>
      <c r="S14" s="26"/>
      <c r="T14" s="38"/>
      <c r="U14" s="39"/>
    </row>
    <row r="15" spans="1:21" s="1" customFormat="1" ht="64.5" customHeight="1">
      <c r="A15" s="47" t="s">
        <v>40</v>
      </c>
      <c r="B15" s="55" t="s">
        <v>45</v>
      </c>
      <c r="C15" s="52" t="s">
        <v>46</v>
      </c>
      <c r="D15" s="54" t="s">
        <v>96</v>
      </c>
      <c r="E15" s="53" t="s">
        <v>56</v>
      </c>
      <c r="F15" s="50">
        <v>1</v>
      </c>
      <c r="G15" s="56" t="s">
        <v>97</v>
      </c>
      <c r="H15" s="54" t="s">
        <v>98</v>
      </c>
      <c r="I15" s="49" t="s">
        <v>102</v>
      </c>
      <c r="J15" s="59">
        <v>1</v>
      </c>
      <c r="K15" s="60">
        <v>1</v>
      </c>
      <c r="L15" s="26"/>
      <c r="M15" s="26" t="s">
        <v>135</v>
      </c>
      <c r="N15" s="26"/>
      <c r="O15" s="65" t="s">
        <v>145</v>
      </c>
      <c r="P15" s="26"/>
      <c r="Q15" s="64">
        <v>1</v>
      </c>
      <c r="R15" s="26"/>
      <c r="S15" s="26"/>
      <c r="T15" s="38"/>
      <c r="U15" s="39"/>
    </row>
    <row r="16" spans="1:21" s="1" customFormat="1" ht="64.5" customHeight="1">
      <c r="A16" s="47"/>
      <c r="B16" s="63"/>
      <c r="C16" s="52"/>
      <c r="D16" s="54"/>
      <c r="E16" s="53"/>
      <c r="F16" s="50"/>
      <c r="G16" s="56"/>
      <c r="H16" s="54"/>
      <c r="I16" s="49"/>
      <c r="J16" s="59"/>
      <c r="K16" s="60"/>
      <c r="L16" s="26"/>
      <c r="M16" s="26" t="s">
        <v>135</v>
      </c>
      <c r="N16" s="26"/>
      <c r="O16" s="65" t="s">
        <v>156</v>
      </c>
      <c r="P16" s="26"/>
      <c r="Q16" s="64">
        <v>1</v>
      </c>
      <c r="R16" s="26"/>
      <c r="S16" s="26"/>
      <c r="T16" s="38"/>
      <c r="U16" s="39"/>
    </row>
    <row r="17" spans="1:21" s="1" customFormat="1" ht="64.5" customHeight="1">
      <c r="A17" s="47"/>
      <c r="B17" s="63"/>
      <c r="C17" s="52"/>
      <c r="D17" s="54"/>
      <c r="E17" s="53"/>
      <c r="F17" s="50"/>
      <c r="G17" s="56"/>
      <c r="H17" s="54"/>
      <c r="I17" s="49"/>
      <c r="J17" s="59"/>
      <c r="K17" s="60"/>
      <c r="L17" s="26"/>
      <c r="M17" s="26"/>
      <c r="N17" s="26"/>
      <c r="O17" s="65" t="s">
        <v>160</v>
      </c>
      <c r="P17" s="26"/>
      <c r="Q17" s="26">
        <v>1</v>
      </c>
      <c r="R17" s="26"/>
      <c r="S17" s="26"/>
      <c r="T17" s="38"/>
      <c r="U17" s="39"/>
    </row>
    <row r="18" spans="1:21" s="1" customFormat="1" ht="56.25" customHeight="1">
      <c r="A18" s="47" t="s">
        <v>40</v>
      </c>
      <c r="B18" s="55" t="s">
        <v>45</v>
      </c>
      <c r="C18" s="52" t="s">
        <v>46</v>
      </c>
      <c r="D18" s="54" t="s">
        <v>96</v>
      </c>
      <c r="E18" s="53" t="s">
        <v>56</v>
      </c>
      <c r="F18" s="50">
        <v>1</v>
      </c>
      <c r="G18" s="56" t="s">
        <v>97</v>
      </c>
      <c r="H18" s="54" t="s">
        <v>98</v>
      </c>
      <c r="I18" s="49" t="s">
        <v>103</v>
      </c>
      <c r="J18" s="59">
        <v>1</v>
      </c>
      <c r="K18" s="60">
        <v>1</v>
      </c>
      <c r="L18" s="26"/>
      <c r="M18" s="26" t="s">
        <v>135</v>
      </c>
      <c r="N18" s="26"/>
      <c r="O18" s="65" t="s">
        <v>155</v>
      </c>
      <c r="P18" s="26"/>
      <c r="Q18" s="64">
        <v>1</v>
      </c>
      <c r="R18" s="26"/>
      <c r="S18" s="26"/>
      <c r="T18" s="38"/>
      <c r="U18" s="39"/>
    </row>
    <row r="19" spans="1:21" s="1" customFormat="1" ht="56.25" customHeight="1">
      <c r="A19" s="47"/>
      <c r="B19" s="63"/>
      <c r="C19" s="52"/>
      <c r="D19" s="54"/>
      <c r="E19" s="53"/>
      <c r="F19" s="50"/>
      <c r="G19" s="56"/>
      <c r="H19" s="54"/>
      <c r="I19" s="49"/>
      <c r="J19" s="59"/>
      <c r="K19" s="60"/>
      <c r="L19" s="26"/>
      <c r="M19" s="26" t="s">
        <v>154</v>
      </c>
      <c r="N19" s="26"/>
      <c r="O19" s="66" t="s">
        <v>153</v>
      </c>
      <c r="P19" s="26"/>
      <c r="Q19" s="64">
        <v>1</v>
      </c>
      <c r="R19" s="26"/>
      <c r="S19" s="26"/>
      <c r="T19" s="38"/>
      <c r="U19" s="39"/>
    </row>
    <row r="20" spans="1:21" s="1" customFormat="1" ht="56.25" customHeight="1">
      <c r="A20" s="47"/>
      <c r="B20" s="63"/>
      <c r="C20" s="52"/>
      <c r="D20" s="54"/>
      <c r="E20" s="53"/>
      <c r="F20" s="50"/>
      <c r="G20" s="56"/>
      <c r="H20" s="54"/>
      <c r="I20" s="49"/>
      <c r="J20" s="59"/>
      <c r="K20" s="60"/>
      <c r="L20" s="26"/>
      <c r="M20" s="26"/>
      <c r="N20" s="26"/>
      <c r="O20" s="66"/>
      <c r="P20" s="26"/>
      <c r="Q20" s="64"/>
      <c r="R20" s="26"/>
      <c r="S20" s="26"/>
      <c r="T20" s="38"/>
      <c r="U20" s="39"/>
    </row>
    <row r="21" spans="1:21" s="1" customFormat="1" ht="52.5" customHeight="1">
      <c r="A21" s="47" t="s">
        <v>40</v>
      </c>
      <c r="B21" s="55" t="s">
        <v>45</v>
      </c>
      <c r="C21" s="52" t="s">
        <v>104</v>
      </c>
      <c r="D21" s="54" t="s">
        <v>105</v>
      </c>
      <c r="E21" s="53" t="s">
        <v>56</v>
      </c>
      <c r="F21" s="50">
        <v>0.2</v>
      </c>
      <c r="G21" s="54" t="s">
        <v>106</v>
      </c>
      <c r="H21" s="54" t="s">
        <v>68</v>
      </c>
      <c r="I21" s="49" t="s">
        <v>107</v>
      </c>
      <c r="J21" s="59">
        <v>1</v>
      </c>
      <c r="K21" s="60">
        <v>1</v>
      </c>
      <c r="L21" s="26"/>
      <c r="M21" s="26" t="s">
        <v>136</v>
      </c>
      <c r="N21" s="26"/>
      <c r="O21" s="26"/>
      <c r="P21" s="26"/>
      <c r="Q21" s="26"/>
      <c r="R21" s="26"/>
      <c r="S21" s="26"/>
      <c r="T21" s="38"/>
      <c r="U21" s="39"/>
    </row>
    <row r="22" spans="1:21" s="1" customFormat="1" ht="39.75" customHeight="1">
      <c r="A22" s="47" t="s">
        <v>40</v>
      </c>
      <c r="B22" s="55" t="s">
        <v>45</v>
      </c>
      <c r="C22" s="52" t="s">
        <v>104</v>
      </c>
      <c r="D22" s="54" t="s">
        <v>105</v>
      </c>
      <c r="E22" s="53" t="s">
        <v>56</v>
      </c>
      <c r="F22" s="50">
        <v>0.2</v>
      </c>
      <c r="G22" s="54" t="s">
        <v>106</v>
      </c>
      <c r="H22" s="54" t="s">
        <v>68</v>
      </c>
      <c r="I22" s="49" t="s">
        <v>108</v>
      </c>
      <c r="J22" s="59">
        <v>1</v>
      </c>
      <c r="K22" s="60">
        <v>1</v>
      </c>
      <c r="L22" s="26"/>
      <c r="M22" s="26" t="s">
        <v>136</v>
      </c>
      <c r="N22" s="26"/>
      <c r="O22" s="26"/>
      <c r="P22" s="26"/>
      <c r="Q22" s="26"/>
      <c r="R22" s="26"/>
      <c r="S22" s="26"/>
      <c r="T22" s="38"/>
      <c r="U22" s="39"/>
    </row>
    <row r="23" spans="1:21" s="1" customFormat="1" ht="40.5" customHeight="1">
      <c r="A23" s="47" t="s">
        <v>40</v>
      </c>
      <c r="B23" s="55" t="s">
        <v>45</v>
      </c>
      <c r="C23" s="52" t="s">
        <v>104</v>
      </c>
      <c r="D23" s="54" t="s">
        <v>105</v>
      </c>
      <c r="E23" s="53" t="s">
        <v>56</v>
      </c>
      <c r="F23" s="50">
        <v>0.2</v>
      </c>
      <c r="G23" s="54" t="s">
        <v>106</v>
      </c>
      <c r="H23" s="54" t="s">
        <v>68</v>
      </c>
      <c r="I23" s="54" t="s">
        <v>109</v>
      </c>
      <c r="J23" s="48">
        <v>8</v>
      </c>
      <c r="K23" s="51">
        <v>8</v>
      </c>
      <c r="L23" s="26"/>
      <c r="M23" s="26" t="s">
        <v>136</v>
      </c>
      <c r="N23" s="26"/>
      <c r="O23" s="26"/>
      <c r="P23" s="26"/>
      <c r="Q23" s="26"/>
      <c r="R23" s="26"/>
      <c r="S23" s="26"/>
      <c r="T23" s="38"/>
      <c r="U23" s="39"/>
    </row>
    <row r="24" spans="1:21" s="1" customFormat="1" ht="51.75" customHeight="1">
      <c r="A24" s="47" t="s">
        <v>40</v>
      </c>
      <c r="B24" s="55" t="s">
        <v>45</v>
      </c>
      <c r="C24" s="52" t="s">
        <v>104</v>
      </c>
      <c r="D24" s="54" t="s">
        <v>105</v>
      </c>
      <c r="E24" s="53" t="s">
        <v>56</v>
      </c>
      <c r="F24" s="50">
        <v>0.2</v>
      </c>
      <c r="G24" s="54" t="s">
        <v>106</v>
      </c>
      <c r="H24" s="54" t="s">
        <v>68</v>
      </c>
      <c r="I24" s="49" t="s">
        <v>110</v>
      </c>
      <c r="J24" s="48">
        <v>8</v>
      </c>
      <c r="K24" s="51">
        <v>10</v>
      </c>
      <c r="L24" s="26"/>
      <c r="M24" s="26" t="s">
        <v>136</v>
      </c>
      <c r="N24" s="26"/>
      <c r="O24" s="26" t="s">
        <v>146</v>
      </c>
      <c r="P24" s="26"/>
      <c r="Q24" s="26">
        <v>1</v>
      </c>
      <c r="R24" s="26"/>
      <c r="S24" s="26"/>
      <c r="T24" s="38"/>
      <c r="U24" s="39"/>
    </row>
    <row r="25" spans="1:21" s="1" customFormat="1" ht="51.75" customHeight="1">
      <c r="A25" s="47"/>
      <c r="B25" s="63"/>
      <c r="C25" s="52"/>
      <c r="D25" s="54"/>
      <c r="E25" s="53"/>
      <c r="F25" s="50"/>
      <c r="G25" s="54"/>
      <c r="H25" s="54"/>
      <c r="I25" s="49"/>
      <c r="J25" s="48"/>
      <c r="K25" s="51"/>
      <c r="L25" s="26"/>
      <c r="M25" s="26" t="s">
        <v>136</v>
      </c>
      <c r="N25" s="26"/>
      <c r="O25" s="26" t="s">
        <v>147</v>
      </c>
      <c r="P25" s="26"/>
      <c r="Q25" s="26">
        <v>1</v>
      </c>
      <c r="R25" s="26"/>
      <c r="S25" s="26"/>
      <c r="T25" s="38"/>
      <c r="U25" s="39"/>
    </row>
    <row r="26" spans="1:21" s="1" customFormat="1" ht="51.75" customHeight="1">
      <c r="A26" s="47"/>
      <c r="B26" s="63"/>
      <c r="C26" s="52"/>
      <c r="D26" s="54"/>
      <c r="E26" s="53"/>
      <c r="F26" s="50"/>
      <c r="G26" s="54"/>
      <c r="H26" s="54"/>
      <c r="I26" s="49"/>
      <c r="J26" s="48"/>
      <c r="K26" s="51"/>
      <c r="L26" s="26"/>
      <c r="M26" s="26" t="s">
        <v>136</v>
      </c>
      <c r="N26" s="26"/>
      <c r="O26" s="26" t="s">
        <v>148</v>
      </c>
      <c r="P26" s="26"/>
      <c r="Q26" s="64">
        <v>0.5</v>
      </c>
      <c r="R26" s="26"/>
      <c r="S26" s="26"/>
      <c r="T26" s="38"/>
      <c r="U26" s="39"/>
    </row>
    <row r="27" spans="1:21" s="1" customFormat="1" ht="51.75" customHeight="1">
      <c r="A27" s="47"/>
      <c r="B27" s="63"/>
      <c r="C27" s="52"/>
      <c r="D27" s="54"/>
      <c r="E27" s="53"/>
      <c r="F27" s="50"/>
      <c r="G27" s="54"/>
      <c r="H27" s="54"/>
      <c r="I27" s="49"/>
      <c r="J27" s="48"/>
      <c r="K27" s="51"/>
      <c r="L27" s="26"/>
      <c r="M27" s="26" t="s">
        <v>136</v>
      </c>
      <c r="N27" s="26"/>
      <c r="O27" s="26" t="s">
        <v>149</v>
      </c>
      <c r="P27" s="26"/>
      <c r="Q27" s="26">
        <v>3</v>
      </c>
      <c r="R27" s="26"/>
      <c r="S27" s="26"/>
      <c r="T27" s="38"/>
      <c r="U27" s="39"/>
    </row>
    <row r="28" spans="1:21" s="1" customFormat="1" ht="51.75" customHeight="1">
      <c r="A28" s="47"/>
      <c r="B28" s="63"/>
      <c r="C28" s="52"/>
      <c r="D28" s="54"/>
      <c r="E28" s="53"/>
      <c r="F28" s="50"/>
      <c r="G28" s="54"/>
      <c r="H28" s="54"/>
      <c r="I28" s="49"/>
      <c r="J28" s="48"/>
      <c r="K28" s="51"/>
      <c r="L28" s="26"/>
      <c r="M28" s="26" t="s">
        <v>136</v>
      </c>
      <c r="N28" s="26"/>
      <c r="O28" s="26" t="s">
        <v>150</v>
      </c>
      <c r="P28" s="26"/>
      <c r="Q28" s="26">
        <v>6</v>
      </c>
      <c r="R28" s="26"/>
      <c r="S28" s="26"/>
      <c r="T28" s="38"/>
      <c r="U28" s="39"/>
    </row>
    <row r="29" spans="1:21" s="1" customFormat="1" ht="51.75" customHeight="1">
      <c r="A29" s="47"/>
      <c r="B29" s="63"/>
      <c r="C29" s="52"/>
      <c r="D29" s="54"/>
      <c r="E29" s="53"/>
      <c r="F29" s="50"/>
      <c r="G29" s="54"/>
      <c r="H29" s="54"/>
      <c r="I29" s="49"/>
      <c r="J29" s="48"/>
      <c r="K29" s="51"/>
      <c r="L29" s="26"/>
      <c r="M29" s="26" t="s">
        <v>136</v>
      </c>
      <c r="N29" s="26"/>
      <c r="O29" s="26" t="s">
        <v>151</v>
      </c>
      <c r="P29" s="26"/>
      <c r="Q29" s="64">
        <v>1</v>
      </c>
      <c r="R29" s="26"/>
      <c r="S29" s="26"/>
      <c r="T29" s="38"/>
      <c r="U29" s="39"/>
    </row>
    <row r="30" spans="1:21" s="1" customFormat="1" ht="51.75" customHeight="1">
      <c r="A30" s="47"/>
      <c r="B30" s="63"/>
      <c r="C30" s="52"/>
      <c r="D30" s="54"/>
      <c r="E30" s="53"/>
      <c r="F30" s="50"/>
      <c r="G30" s="54"/>
      <c r="H30" s="54"/>
      <c r="I30" s="49"/>
      <c r="J30" s="48"/>
      <c r="K30" s="51"/>
      <c r="L30" s="26"/>
      <c r="M30" s="26"/>
      <c r="N30" s="26"/>
      <c r="O30" s="26"/>
      <c r="P30" s="26"/>
      <c r="Q30" s="26"/>
      <c r="R30" s="26"/>
      <c r="S30" s="26"/>
      <c r="T30" s="38"/>
      <c r="U30" s="39"/>
    </row>
    <row r="31" spans="1:21" s="1" customFormat="1" ht="51.75" customHeight="1">
      <c r="A31" s="47"/>
      <c r="B31" s="63"/>
      <c r="C31" s="52"/>
      <c r="D31" s="54"/>
      <c r="E31" s="53"/>
      <c r="F31" s="50"/>
      <c r="G31" s="54"/>
      <c r="H31" s="54"/>
      <c r="I31" s="49"/>
      <c r="J31" s="48"/>
      <c r="K31" s="51"/>
      <c r="L31" s="26"/>
      <c r="M31" s="26"/>
      <c r="N31" s="26"/>
      <c r="O31" s="26"/>
      <c r="P31" s="26"/>
      <c r="Q31" s="26"/>
      <c r="R31" s="26"/>
      <c r="S31" s="26"/>
      <c r="T31" s="38"/>
      <c r="U31" s="39"/>
    </row>
    <row r="32" spans="1:21" s="1" customFormat="1" ht="51.75" customHeight="1">
      <c r="A32" s="47"/>
      <c r="B32" s="63"/>
      <c r="C32" s="52"/>
      <c r="D32" s="54"/>
      <c r="E32" s="53"/>
      <c r="F32" s="50"/>
      <c r="G32" s="54"/>
      <c r="H32" s="54"/>
      <c r="I32" s="49"/>
      <c r="J32" s="48"/>
      <c r="K32" s="51"/>
      <c r="L32" s="26"/>
      <c r="M32" s="26"/>
      <c r="N32" s="26"/>
      <c r="O32" s="26"/>
      <c r="P32" s="26"/>
      <c r="Q32" s="26"/>
      <c r="R32" s="26"/>
      <c r="S32" s="26"/>
      <c r="T32" s="38"/>
      <c r="U32" s="39"/>
    </row>
    <row r="33" spans="1:21" s="1" customFormat="1" ht="51.75" customHeight="1">
      <c r="A33" s="47"/>
      <c r="B33" s="63"/>
      <c r="C33" s="52"/>
      <c r="D33" s="54"/>
      <c r="E33" s="53"/>
      <c r="F33" s="50"/>
      <c r="G33" s="54"/>
      <c r="H33" s="54"/>
      <c r="I33" s="49"/>
      <c r="J33" s="48"/>
      <c r="K33" s="51"/>
      <c r="L33" s="26"/>
      <c r="M33" s="26"/>
      <c r="N33" s="26"/>
      <c r="O33" s="26"/>
      <c r="P33" s="26"/>
      <c r="Q33" s="26"/>
      <c r="R33" s="26"/>
      <c r="S33" s="26"/>
      <c r="T33" s="38"/>
      <c r="U33" s="39"/>
    </row>
    <row r="34" spans="1:21" s="1" customFormat="1" ht="51.75" customHeight="1">
      <c r="A34" s="47"/>
      <c r="B34" s="63"/>
      <c r="C34" s="52"/>
      <c r="D34" s="54"/>
      <c r="E34" s="53"/>
      <c r="F34" s="50"/>
      <c r="G34" s="54"/>
      <c r="H34" s="54"/>
      <c r="I34" s="49"/>
      <c r="J34" s="48"/>
      <c r="K34" s="51"/>
      <c r="L34" s="26"/>
      <c r="M34" s="26"/>
      <c r="N34" s="26"/>
      <c r="O34" s="26"/>
      <c r="P34" s="26"/>
      <c r="Q34" s="26"/>
      <c r="R34" s="26"/>
      <c r="S34" s="26"/>
      <c r="T34" s="38"/>
      <c r="U34" s="39"/>
    </row>
    <row r="35" spans="1:21" s="1" customFormat="1" ht="51.75" customHeight="1">
      <c r="A35" s="47"/>
      <c r="B35" s="63"/>
      <c r="C35" s="52"/>
      <c r="D35" s="54"/>
      <c r="E35" s="53"/>
      <c r="F35" s="50"/>
      <c r="G35" s="54"/>
      <c r="H35" s="54"/>
      <c r="I35" s="49"/>
      <c r="J35" s="48"/>
      <c r="K35" s="51"/>
      <c r="L35" s="26"/>
      <c r="M35" s="26"/>
      <c r="N35" s="26"/>
      <c r="O35" s="26"/>
      <c r="P35" s="26"/>
      <c r="Q35" s="26"/>
      <c r="R35" s="26"/>
      <c r="S35" s="26"/>
      <c r="T35" s="38"/>
      <c r="U35" s="39"/>
    </row>
    <row r="36" spans="1:21" s="1" customFormat="1" ht="67.5" customHeight="1">
      <c r="A36" s="47" t="s">
        <v>40</v>
      </c>
      <c r="B36" s="55" t="s">
        <v>45</v>
      </c>
      <c r="C36" s="52" t="s">
        <v>104</v>
      </c>
      <c r="D36" s="49" t="s">
        <v>111</v>
      </c>
      <c r="E36" s="53" t="s">
        <v>56</v>
      </c>
      <c r="F36" s="48">
        <v>4000</v>
      </c>
      <c r="G36" s="49" t="s">
        <v>112</v>
      </c>
      <c r="H36" s="49" t="s">
        <v>111</v>
      </c>
      <c r="I36" s="49" t="s">
        <v>113</v>
      </c>
      <c r="J36" s="48" t="s">
        <v>63</v>
      </c>
      <c r="K36" s="51">
        <v>1</v>
      </c>
      <c r="L36" s="25"/>
      <c r="M36" s="25" t="s">
        <v>137</v>
      </c>
      <c r="N36" s="25"/>
      <c r="O36" s="25"/>
      <c r="P36" s="25"/>
      <c r="Q36" s="25"/>
      <c r="R36" s="25"/>
      <c r="S36" s="25"/>
      <c r="T36" s="36"/>
      <c r="U36" s="37"/>
    </row>
    <row r="37" spans="1:21" ht="15" customHeight="1">
      <c r="A37" s="274" t="s">
        <v>13</v>
      </c>
      <c r="B37" s="275"/>
      <c r="C37" s="275"/>
      <c r="D37" s="275"/>
      <c r="E37" s="275"/>
      <c r="F37" s="275"/>
      <c r="G37" s="275"/>
      <c r="H37" s="275"/>
      <c r="I37" s="275"/>
      <c r="J37" s="275"/>
      <c r="K37" s="275"/>
      <c r="L37" s="275"/>
      <c r="M37" s="275"/>
      <c r="N37" s="275"/>
      <c r="O37" s="275"/>
      <c r="P37" s="275"/>
      <c r="Q37" s="275"/>
      <c r="R37" s="275"/>
      <c r="S37" s="275"/>
      <c r="T37" s="278" t="e">
        <f>#REF!+T23+T24+T36+#REF!+#REF!</f>
        <v>#REF!</v>
      </c>
      <c r="U37" s="34"/>
    </row>
    <row r="38" spans="1:21" ht="12.75" thickBot="1">
      <c r="A38" s="276"/>
      <c r="B38" s="277"/>
      <c r="C38" s="277"/>
      <c r="D38" s="277"/>
      <c r="E38" s="277"/>
      <c r="F38" s="277"/>
      <c r="G38" s="277"/>
      <c r="H38" s="277"/>
      <c r="I38" s="277"/>
      <c r="J38" s="277"/>
      <c r="K38" s="277"/>
      <c r="L38" s="277"/>
      <c r="M38" s="277"/>
      <c r="N38" s="277"/>
      <c r="O38" s="277"/>
      <c r="P38" s="277"/>
      <c r="Q38" s="277"/>
      <c r="R38" s="277"/>
      <c r="S38" s="277"/>
      <c r="T38" s="279"/>
      <c r="U38" s="17"/>
    </row>
    <row r="39" spans="1:21" ht="12">
      <c r="A39" s="10"/>
      <c r="B39" s="8"/>
      <c r="C39" s="11"/>
      <c r="D39" s="8"/>
      <c r="E39" s="11"/>
      <c r="F39" s="8"/>
      <c r="G39" s="11"/>
      <c r="H39" s="8"/>
      <c r="I39" s="11"/>
      <c r="J39" s="11"/>
      <c r="K39" s="8"/>
      <c r="L39" s="11"/>
      <c r="M39" s="8"/>
      <c r="N39" s="5"/>
      <c r="O39" s="5"/>
      <c r="P39" s="5"/>
      <c r="Q39" s="5"/>
      <c r="R39" s="5"/>
      <c r="S39" s="5"/>
      <c r="T39" s="20"/>
      <c r="U39" s="13"/>
    </row>
    <row r="40" spans="1:21" ht="42.75" customHeight="1">
      <c r="A40" s="10"/>
      <c r="B40" s="8"/>
      <c r="C40" s="12"/>
      <c r="D40" s="8"/>
      <c r="E40" s="11"/>
      <c r="F40" s="8"/>
      <c r="G40" s="5"/>
      <c r="H40" s="5"/>
      <c r="I40" s="5"/>
      <c r="J40" s="280" t="s">
        <v>12</v>
      </c>
      <c r="K40" s="280"/>
      <c r="L40" s="280"/>
      <c r="M40" s="12"/>
      <c r="N40" s="12"/>
      <c r="O40" s="280" t="s">
        <v>10</v>
      </c>
      <c r="P40" s="280"/>
      <c r="Q40" s="280"/>
      <c r="R40" s="281"/>
      <c r="S40" s="281"/>
      <c r="T40" s="281"/>
      <c r="U40" s="282"/>
    </row>
    <row r="41" spans="1:21" ht="13.5">
      <c r="A41" s="10"/>
      <c r="B41" s="8"/>
      <c r="C41" s="12"/>
      <c r="D41" s="8"/>
      <c r="E41" s="11"/>
      <c r="F41" s="8"/>
      <c r="G41" s="5"/>
      <c r="H41" s="5"/>
      <c r="I41" s="5"/>
      <c r="J41" s="11"/>
      <c r="K41" s="8"/>
      <c r="L41" s="11"/>
      <c r="M41" s="8"/>
      <c r="N41" s="8"/>
      <c r="O41" s="12"/>
      <c r="P41" s="11"/>
      <c r="Q41" s="5"/>
      <c r="R41" s="5"/>
      <c r="S41" s="5"/>
      <c r="T41" s="20"/>
      <c r="U41" s="13"/>
    </row>
    <row r="42" spans="1:21" ht="13.5">
      <c r="A42" s="10"/>
      <c r="B42" s="8"/>
      <c r="C42" s="12"/>
      <c r="D42" s="8"/>
      <c r="E42" s="11"/>
      <c r="F42" s="8"/>
      <c r="G42" s="5"/>
      <c r="H42" s="5"/>
      <c r="I42" s="5"/>
      <c r="J42" s="11"/>
      <c r="K42" s="8"/>
      <c r="L42" s="11"/>
      <c r="M42" s="8"/>
      <c r="N42" s="8"/>
      <c r="O42" s="12"/>
      <c r="P42" s="11"/>
      <c r="Q42" s="11"/>
      <c r="R42" s="11"/>
      <c r="S42" s="11"/>
      <c r="T42" s="20"/>
      <c r="U42" s="14"/>
    </row>
    <row r="43" spans="1:21" ht="12">
      <c r="A43" s="10"/>
      <c r="B43" s="8"/>
      <c r="C43" s="11"/>
      <c r="D43" s="8"/>
      <c r="E43" s="11"/>
      <c r="F43" s="8"/>
      <c r="G43" s="5"/>
      <c r="H43" s="5"/>
      <c r="I43" s="5"/>
      <c r="J43" s="11"/>
      <c r="K43" s="8"/>
      <c r="L43" s="11"/>
      <c r="M43" s="8"/>
      <c r="N43" s="8"/>
      <c r="O43" s="11"/>
      <c r="P43" s="11"/>
      <c r="Q43" s="11"/>
      <c r="R43" s="11"/>
      <c r="S43" s="11"/>
      <c r="T43" s="20"/>
      <c r="U43" s="14"/>
    </row>
    <row r="44" spans="1:21" ht="14.25" customHeight="1" thickBot="1">
      <c r="A44" s="10"/>
      <c r="B44" s="8"/>
      <c r="C44" s="12"/>
      <c r="D44" s="8"/>
      <c r="E44" s="11"/>
      <c r="F44" s="8"/>
      <c r="G44" s="5"/>
      <c r="H44" s="5"/>
      <c r="I44" s="5"/>
      <c r="J44" s="30"/>
      <c r="K44" s="30"/>
      <c r="L44" s="16"/>
      <c r="M44" s="8"/>
      <c r="N44" s="8"/>
      <c r="O44" s="30"/>
      <c r="P44" s="30"/>
      <c r="Q44" s="11"/>
      <c r="R44" s="11"/>
      <c r="S44" s="11"/>
      <c r="T44" s="20"/>
      <c r="U44" s="14"/>
    </row>
    <row r="45" spans="1:21" ht="25.5" customHeight="1">
      <c r="A45" s="10"/>
      <c r="B45" s="8"/>
      <c r="C45" s="15"/>
      <c r="D45" s="8"/>
      <c r="E45" s="11"/>
      <c r="F45" s="8"/>
      <c r="G45" s="5"/>
      <c r="H45" s="5"/>
      <c r="I45" s="5"/>
      <c r="J45" s="269" t="s">
        <v>138</v>
      </c>
      <c r="K45" s="269"/>
      <c r="L45" s="269"/>
      <c r="M45" s="24"/>
      <c r="N45" s="24"/>
      <c r="O45" s="269" t="s">
        <v>140</v>
      </c>
      <c r="P45" s="269"/>
      <c r="Q45" s="269"/>
      <c r="R45" s="11"/>
      <c r="S45" s="11"/>
      <c r="T45" s="20"/>
      <c r="U45" s="14"/>
    </row>
    <row r="46" spans="1:21" ht="24.75">
      <c r="A46" s="10"/>
      <c r="B46" s="8"/>
      <c r="C46" s="15"/>
      <c r="D46" s="8"/>
      <c r="E46" s="11"/>
      <c r="F46" s="8"/>
      <c r="G46" s="5"/>
      <c r="H46" s="5"/>
      <c r="I46" s="5"/>
      <c r="J46" s="11" t="s">
        <v>139</v>
      </c>
      <c r="K46" s="8"/>
      <c r="L46" s="23"/>
      <c r="M46" s="24"/>
      <c r="N46" s="24"/>
      <c r="O46" s="11" t="s">
        <v>141</v>
      </c>
      <c r="P46" s="8"/>
      <c r="Q46" s="11"/>
      <c r="R46" s="11"/>
      <c r="S46" s="11"/>
      <c r="T46" s="20"/>
      <c r="U46" s="14"/>
    </row>
    <row r="47" spans="1:21" ht="13.5">
      <c r="A47" s="10"/>
      <c r="B47" s="8"/>
      <c r="C47" s="11"/>
      <c r="D47" s="8"/>
      <c r="E47" s="11"/>
      <c r="F47" s="8"/>
      <c r="G47" s="11"/>
      <c r="H47" s="8"/>
      <c r="I47" s="11"/>
      <c r="J47" s="11"/>
      <c r="K47" s="8"/>
      <c r="L47" s="12"/>
      <c r="M47" s="8"/>
      <c r="N47" s="11"/>
      <c r="O47" s="11"/>
      <c r="P47" s="11"/>
      <c r="Q47" s="11"/>
      <c r="R47" s="11"/>
      <c r="S47" s="11"/>
      <c r="T47" s="20"/>
      <c r="U47" s="14"/>
    </row>
    <row r="48" spans="1:21" ht="13.5">
      <c r="A48" s="10"/>
      <c r="B48" s="8"/>
      <c r="C48" s="11"/>
      <c r="D48" s="8"/>
      <c r="E48" s="11"/>
      <c r="F48" s="8"/>
      <c r="G48" s="11"/>
      <c r="H48" s="8"/>
      <c r="I48" s="11"/>
      <c r="J48" s="11"/>
      <c r="K48" s="8"/>
      <c r="L48" s="12"/>
      <c r="M48" s="8"/>
      <c r="N48" s="11"/>
      <c r="O48" s="11"/>
      <c r="P48" s="11"/>
      <c r="Q48" s="11"/>
      <c r="R48" s="11"/>
      <c r="S48" s="11"/>
      <c r="T48" s="20"/>
      <c r="U48" s="14"/>
    </row>
    <row r="49" spans="1:21" ht="31.5" customHeight="1" thickBot="1">
      <c r="A49" s="270" t="s">
        <v>14</v>
      </c>
      <c r="B49" s="271"/>
      <c r="C49" s="271"/>
      <c r="D49" s="271"/>
      <c r="E49" s="271"/>
      <c r="F49" s="271"/>
      <c r="G49" s="271"/>
      <c r="H49" s="271"/>
      <c r="I49" s="271"/>
      <c r="J49" s="271"/>
      <c r="K49" s="271"/>
      <c r="L49" s="271"/>
      <c r="M49" s="271"/>
      <c r="N49" s="271"/>
      <c r="O49" s="271"/>
      <c r="P49" s="271"/>
      <c r="Q49" s="271"/>
      <c r="R49" s="271"/>
      <c r="S49" s="271"/>
      <c r="T49" s="271"/>
      <c r="U49" s="272"/>
    </row>
  </sheetData>
  <sheetProtection/>
  <mergeCells count="26">
    <mergeCell ref="J45:L45"/>
    <mergeCell ref="O45:Q45"/>
    <mergeCell ref="A49:U49"/>
    <mergeCell ref="H9:H10"/>
    <mergeCell ref="I9:K9"/>
    <mergeCell ref="A37:S38"/>
    <mergeCell ref="T37:T38"/>
    <mergeCell ref="J40:L40"/>
    <mergeCell ref="O40:Q40"/>
    <mergeCell ref="R40:U40"/>
    <mergeCell ref="A7:G7"/>
    <mergeCell ref="A8:K8"/>
    <mergeCell ref="L8:N8"/>
    <mergeCell ref="O8:Q8"/>
    <mergeCell ref="R8:T8"/>
    <mergeCell ref="A9:A10"/>
    <mergeCell ref="B9:B10"/>
    <mergeCell ref="C9:C10"/>
    <mergeCell ref="D9:F9"/>
    <mergeCell ref="G9:G10"/>
    <mergeCell ref="A1:B4"/>
    <mergeCell ref="C1:T1"/>
    <mergeCell ref="C3:T3"/>
    <mergeCell ref="C4:T4"/>
    <mergeCell ref="A6:K6"/>
    <mergeCell ref="L6:U6"/>
  </mergeCells>
  <printOptions horizontalCentered="1"/>
  <pageMargins left="0.5" right="1.5" top="0.539370079" bottom="0.236220472440945" header="0.275590551181102" footer="0.118110236220472"/>
  <pageSetup fitToHeight="20" horizontalDpi="600" verticalDpi="600" orientation="landscape" paperSize="5" scale="5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208"/>
  <sheetViews>
    <sheetView view="pageBreakPreview" zoomScale="70" zoomScaleNormal="80" zoomScaleSheetLayoutView="70" zoomScalePageLayoutView="0" workbookViewId="0" topLeftCell="A187">
      <selection activeCell="D195" sqref="D195:D196"/>
    </sheetView>
  </sheetViews>
  <sheetFormatPr defaultColWidth="11.421875" defaultRowHeight="12.75"/>
  <cols>
    <col min="1" max="1" width="20.140625" style="173" customWidth="1"/>
    <col min="2" max="2" width="75.8515625" style="174" customWidth="1"/>
    <col min="3" max="3" width="24.28125" style="175" customWidth="1"/>
    <col min="4" max="4" width="22.57421875" style="122" customWidth="1"/>
    <col min="5" max="5" width="13.28125" style="173" hidden="1" customWidth="1"/>
    <col min="6" max="6" width="0.13671875" style="193" hidden="1" customWidth="1"/>
    <col min="7" max="7" width="22.57421875" style="122" customWidth="1"/>
    <col min="8" max="12" width="20.00390625" style="124" customWidth="1"/>
    <col min="13" max="16384" width="11.421875" style="133" customWidth="1"/>
  </cols>
  <sheetData>
    <row r="1" spans="1:12" s="128" customFormat="1" ht="15.75" thickBot="1">
      <c r="A1" s="125"/>
      <c r="B1" s="126"/>
      <c r="C1" s="125"/>
      <c r="D1" s="116"/>
      <c r="E1" s="125"/>
      <c r="F1" s="188"/>
      <c r="G1" s="116"/>
      <c r="H1" s="127"/>
      <c r="I1" s="127"/>
      <c r="J1" s="127"/>
      <c r="K1" s="127"/>
      <c r="L1" s="127"/>
    </row>
    <row r="2" spans="1:12" s="128" customFormat="1" ht="31.5" thickBot="1">
      <c r="A2" s="129"/>
      <c r="B2" s="332" t="s">
        <v>32</v>
      </c>
      <c r="C2" s="333"/>
      <c r="D2" s="131"/>
      <c r="E2" s="130" t="s">
        <v>18</v>
      </c>
      <c r="F2" s="189"/>
      <c r="G2" s="127"/>
      <c r="H2" s="127"/>
      <c r="I2" s="127"/>
      <c r="J2" s="127"/>
      <c r="K2" s="127"/>
      <c r="L2" s="127"/>
    </row>
    <row r="3" spans="1:7" ht="15.75" thickBot="1">
      <c r="A3" s="117">
        <v>2</v>
      </c>
      <c r="B3" s="132">
        <v>4</v>
      </c>
      <c r="C3" s="117">
        <v>6</v>
      </c>
      <c r="D3" s="117">
        <v>9</v>
      </c>
      <c r="E3" s="176">
        <v>10</v>
      </c>
      <c r="F3" s="190"/>
      <c r="G3" s="185">
        <v>9</v>
      </c>
    </row>
    <row r="4" spans="1:12" s="136" customFormat="1" ht="93" thickBot="1">
      <c r="A4" s="134" t="s">
        <v>7</v>
      </c>
      <c r="B4" s="134" t="s">
        <v>35</v>
      </c>
      <c r="C4" s="134" t="s">
        <v>33</v>
      </c>
      <c r="D4" s="118" t="s">
        <v>11</v>
      </c>
      <c r="E4" s="177" t="s">
        <v>0</v>
      </c>
      <c r="F4" s="191" t="s">
        <v>427</v>
      </c>
      <c r="G4" s="186" t="s">
        <v>11</v>
      </c>
      <c r="H4" s="135"/>
      <c r="I4" s="135"/>
      <c r="J4" s="135"/>
      <c r="K4" s="135"/>
      <c r="L4" s="135"/>
    </row>
    <row r="5" spans="1:12" s="140" customFormat="1" ht="15">
      <c r="A5" s="302" t="s">
        <v>189</v>
      </c>
      <c r="B5" s="137" t="s">
        <v>303</v>
      </c>
      <c r="C5" s="138">
        <v>1</v>
      </c>
      <c r="D5" s="305">
        <f>+G5</f>
        <v>40050000</v>
      </c>
      <c r="E5" s="178"/>
      <c r="F5" s="192">
        <v>1000000</v>
      </c>
      <c r="G5" s="308">
        <v>40050000</v>
      </c>
      <c r="H5" s="139"/>
      <c r="I5" s="139"/>
      <c r="J5" s="139"/>
      <c r="K5" s="139"/>
      <c r="L5" s="139"/>
    </row>
    <row r="6" spans="1:12" s="140" customFormat="1" ht="15">
      <c r="A6" s="303"/>
      <c r="B6" s="137" t="s">
        <v>304</v>
      </c>
      <c r="C6" s="138">
        <v>3</v>
      </c>
      <c r="D6" s="306"/>
      <c r="E6" s="179"/>
      <c r="F6" s="192">
        <v>700000</v>
      </c>
      <c r="G6" s="309"/>
      <c r="H6" s="139"/>
      <c r="I6" s="139"/>
      <c r="J6" s="139"/>
      <c r="K6" s="139"/>
      <c r="L6" s="139"/>
    </row>
    <row r="7" spans="1:12" s="140" customFormat="1" ht="15">
      <c r="A7" s="303"/>
      <c r="B7" s="137" t="s">
        <v>161</v>
      </c>
      <c r="C7" s="138">
        <v>1</v>
      </c>
      <c r="D7" s="306"/>
      <c r="E7" s="179"/>
      <c r="F7" s="192">
        <v>5000000</v>
      </c>
      <c r="G7" s="309"/>
      <c r="H7" s="139"/>
      <c r="I7" s="139"/>
      <c r="J7" s="139"/>
      <c r="K7" s="139"/>
      <c r="L7" s="139"/>
    </row>
    <row r="8" spans="1:12" s="140" customFormat="1" ht="30.75">
      <c r="A8" s="303"/>
      <c r="B8" s="137" t="s">
        <v>311</v>
      </c>
      <c r="C8" s="141">
        <v>3</v>
      </c>
      <c r="D8" s="306"/>
      <c r="E8" s="179"/>
      <c r="F8" s="192">
        <v>3000000</v>
      </c>
      <c r="G8" s="309"/>
      <c r="H8" s="139"/>
      <c r="I8" s="139"/>
      <c r="J8" s="139"/>
      <c r="K8" s="139"/>
      <c r="L8" s="139"/>
    </row>
    <row r="9" spans="1:12" s="140" customFormat="1" ht="30.75">
      <c r="A9" s="303"/>
      <c r="B9" s="137" t="s">
        <v>305</v>
      </c>
      <c r="C9" s="138">
        <v>3</v>
      </c>
      <c r="D9" s="306"/>
      <c r="E9" s="179"/>
      <c r="F9" s="192"/>
      <c r="G9" s="309"/>
      <c r="H9" s="139"/>
      <c r="I9" s="139"/>
      <c r="J9" s="139"/>
      <c r="K9" s="139"/>
      <c r="L9" s="139"/>
    </row>
    <row r="10" spans="1:12" s="140" customFormat="1" ht="30.75">
      <c r="A10" s="303"/>
      <c r="B10" s="137" t="s">
        <v>312</v>
      </c>
      <c r="C10" s="138">
        <v>1</v>
      </c>
      <c r="D10" s="306"/>
      <c r="E10" s="179"/>
      <c r="F10" s="192"/>
      <c r="G10" s="309"/>
      <c r="H10" s="139"/>
      <c r="I10" s="139"/>
      <c r="J10" s="139"/>
      <c r="K10" s="139"/>
      <c r="L10" s="139"/>
    </row>
    <row r="11" spans="1:12" s="140" customFormat="1" ht="46.5">
      <c r="A11" s="303"/>
      <c r="B11" s="137" t="s">
        <v>306</v>
      </c>
      <c r="C11" s="138">
        <v>3</v>
      </c>
      <c r="D11" s="306"/>
      <c r="E11" s="179"/>
      <c r="F11" s="192"/>
      <c r="G11" s="309"/>
      <c r="H11" s="139"/>
      <c r="I11" s="139"/>
      <c r="J11" s="139"/>
      <c r="K11" s="139"/>
      <c r="L11" s="139"/>
    </row>
    <row r="12" spans="1:12" s="140" customFormat="1" ht="15">
      <c r="A12" s="303"/>
      <c r="B12" s="137" t="s">
        <v>200</v>
      </c>
      <c r="C12" s="138">
        <v>1</v>
      </c>
      <c r="D12" s="307"/>
      <c r="E12" s="180"/>
      <c r="F12" s="192"/>
      <c r="G12" s="310"/>
      <c r="H12" s="139"/>
      <c r="I12" s="139"/>
      <c r="J12" s="139"/>
      <c r="K12" s="139"/>
      <c r="L12" s="139"/>
    </row>
    <row r="13" spans="1:12" s="140" customFormat="1" ht="15">
      <c r="A13" s="302" t="s">
        <v>190</v>
      </c>
      <c r="B13" s="142" t="s">
        <v>207</v>
      </c>
      <c r="C13" s="143">
        <v>2</v>
      </c>
      <c r="D13" s="329">
        <f>+G13</f>
        <v>130550000</v>
      </c>
      <c r="E13" s="181"/>
      <c r="F13" s="192">
        <v>1000000</v>
      </c>
      <c r="G13" s="308">
        <v>130550000</v>
      </c>
      <c r="H13" s="139"/>
      <c r="I13" s="139"/>
      <c r="J13" s="139"/>
      <c r="K13" s="139"/>
      <c r="L13" s="139"/>
    </row>
    <row r="14" spans="1:12" s="140" customFormat="1" ht="15">
      <c r="A14" s="303"/>
      <c r="B14" s="142" t="s">
        <v>162</v>
      </c>
      <c r="C14" s="143">
        <v>2</v>
      </c>
      <c r="D14" s="330"/>
      <c r="E14" s="153"/>
      <c r="F14" s="192">
        <v>5000000</v>
      </c>
      <c r="G14" s="309"/>
      <c r="H14" s="139"/>
      <c r="I14" s="139"/>
      <c r="J14" s="139"/>
      <c r="K14" s="139"/>
      <c r="L14" s="139"/>
    </row>
    <row r="15" spans="1:12" s="140" customFormat="1" ht="15">
      <c r="A15" s="303"/>
      <c r="B15" s="144" t="s">
        <v>163</v>
      </c>
      <c r="C15" s="143">
        <v>2</v>
      </c>
      <c r="D15" s="330"/>
      <c r="E15" s="153"/>
      <c r="F15" s="192">
        <v>5000000</v>
      </c>
      <c r="G15" s="309"/>
      <c r="H15" s="139"/>
      <c r="I15" s="139"/>
      <c r="J15" s="139"/>
      <c r="K15" s="139"/>
      <c r="L15" s="139"/>
    </row>
    <row r="16" spans="1:12" s="140" customFormat="1" ht="15">
      <c r="A16" s="303"/>
      <c r="B16" s="144" t="s">
        <v>208</v>
      </c>
      <c r="C16" s="143">
        <v>2</v>
      </c>
      <c r="D16" s="330"/>
      <c r="E16" s="153"/>
      <c r="F16" s="192">
        <v>17500000</v>
      </c>
      <c r="G16" s="309"/>
      <c r="H16" s="139"/>
      <c r="I16" s="139"/>
      <c r="J16" s="139"/>
      <c r="K16" s="139"/>
      <c r="L16" s="139"/>
    </row>
    <row r="17" spans="1:12" s="140" customFormat="1" ht="30.75">
      <c r="A17" s="303"/>
      <c r="B17" s="145" t="s">
        <v>270</v>
      </c>
      <c r="C17" s="143">
        <v>1</v>
      </c>
      <c r="D17" s="330"/>
      <c r="E17" s="153"/>
      <c r="F17" s="192">
        <v>2000000</v>
      </c>
      <c r="G17" s="309"/>
      <c r="H17" s="139"/>
      <c r="I17" s="139"/>
      <c r="J17" s="139"/>
      <c r="K17" s="139"/>
      <c r="L17" s="139"/>
    </row>
    <row r="18" spans="1:12" s="140" customFormat="1" ht="46.5">
      <c r="A18" s="303"/>
      <c r="B18" s="137" t="s">
        <v>313</v>
      </c>
      <c r="C18" s="141">
        <v>3</v>
      </c>
      <c r="D18" s="330"/>
      <c r="E18" s="153"/>
      <c r="F18" s="192"/>
      <c r="G18" s="309"/>
      <c r="H18" s="139"/>
      <c r="I18" s="139"/>
      <c r="J18" s="139"/>
      <c r="K18" s="139"/>
      <c r="L18" s="139"/>
    </row>
    <row r="19" spans="1:12" s="140" customFormat="1" ht="30.75">
      <c r="A19" s="303"/>
      <c r="B19" s="137" t="s">
        <v>314</v>
      </c>
      <c r="C19" s="138">
        <v>3</v>
      </c>
      <c r="D19" s="330"/>
      <c r="E19" s="153"/>
      <c r="F19" s="192"/>
      <c r="G19" s="309"/>
      <c r="H19" s="139"/>
      <c r="I19" s="139"/>
      <c r="J19" s="139"/>
      <c r="K19" s="139"/>
      <c r="L19" s="139"/>
    </row>
    <row r="20" spans="1:12" s="140" customFormat="1" ht="15">
      <c r="A20" s="303"/>
      <c r="B20" s="137" t="s">
        <v>308</v>
      </c>
      <c r="C20" s="138">
        <v>3</v>
      </c>
      <c r="D20" s="330"/>
      <c r="E20" s="153"/>
      <c r="F20" s="192"/>
      <c r="G20" s="309"/>
      <c r="H20" s="139"/>
      <c r="I20" s="139"/>
      <c r="J20" s="139"/>
      <c r="K20" s="139"/>
      <c r="L20" s="139"/>
    </row>
    <row r="21" spans="1:12" s="140" customFormat="1" ht="30.75">
      <c r="A21" s="303"/>
      <c r="B21" s="137" t="s">
        <v>309</v>
      </c>
      <c r="C21" s="138">
        <v>2</v>
      </c>
      <c r="D21" s="330"/>
      <c r="E21" s="153"/>
      <c r="F21" s="192"/>
      <c r="G21" s="309"/>
      <c r="H21" s="139"/>
      <c r="I21" s="139"/>
      <c r="J21" s="139"/>
      <c r="K21" s="139"/>
      <c r="L21" s="139"/>
    </row>
    <row r="22" spans="1:12" s="140" customFormat="1" ht="30.75">
      <c r="A22" s="303"/>
      <c r="B22" s="137" t="s">
        <v>310</v>
      </c>
      <c r="C22" s="138">
        <v>2</v>
      </c>
      <c r="D22" s="330"/>
      <c r="E22" s="153"/>
      <c r="F22" s="192"/>
      <c r="G22" s="309"/>
      <c r="H22" s="139"/>
      <c r="I22" s="139"/>
      <c r="J22" s="139"/>
      <c r="K22" s="139"/>
      <c r="L22" s="139"/>
    </row>
    <row r="23" spans="1:12" s="140" customFormat="1" ht="15">
      <c r="A23" s="303"/>
      <c r="B23" s="146" t="s">
        <v>315</v>
      </c>
      <c r="C23" s="138">
        <v>2</v>
      </c>
      <c r="D23" s="330"/>
      <c r="E23" s="153"/>
      <c r="F23" s="192"/>
      <c r="G23" s="309"/>
      <c r="H23" s="139"/>
      <c r="I23" s="139"/>
      <c r="J23" s="139"/>
      <c r="K23" s="139"/>
      <c r="L23" s="139"/>
    </row>
    <row r="24" spans="1:12" s="140" customFormat="1" ht="61.5">
      <c r="A24" s="303"/>
      <c r="B24" s="147" t="s">
        <v>316</v>
      </c>
      <c r="C24" s="138">
        <v>4</v>
      </c>
      <c r="D24" s="330"/>
      <c r="E24" s="153"/>
      <c r="F24" s="192"/>
      <c r="G24" s="309"/>
      <c r="H24" s="139"/>
      <c r="I24" s="139"/>
      <c r="J24" s="139"/>
      <c r="K24" s="139"/>
      <c r="L24" s="139"/>
    </row>
    <row r="25" spans="1:12" s="140" customFormat="1" ht="30.75">
      <c r="A25" s="303"/>
      <c r="B25" s="147" t="s">
        <v>317</v>
      </c>
      <c r="C25" s="138">
        <v>4</v>
      </c>
      <c r="D25" s="330"/>
      <c r="E25" s="153"/>
      <c r="F25" s="192"/>
      <c r="G25" s="309"/>
      <c r="H25" s="139"/>
      <c r="I25" s="139"/>
      <c r="J25" s="139"/>
      <c r="K25" s="139"/>
      <c r="L25" s="139"/>
    </row>
    <row r="26" spans="1:12" s="140" customFormat="1" ht="15">
      <c r="A26" s="303"/>
      <c r="B26" s="147" t="s">
        <v>318</v>
      </c>
      <c r="C26" s="138">
        <v>1</v>
      </c>
      <c r="D26" s="331"/>
      <c r="E26" s="155"/>
      <c r="F26" s="192"/>
      <c r="G26" s="310"/>
      <c r="H26" s="139"/>
      <c r="I26" s="139"/>
      <c r="J26" s="139"/>
      <c r="K26" s="139"/>
      <c r="L26" s="139"/>
    </row>
    <row r="27" spans="1:12" s="140" customFormat="1" ht="15">
      <c r="A27" s="302" t="s">
        <v>191</v>
      </c>
      <c r="B27" s="148" t="s">
        <v>209</v>
      </c>
      <c r="C27" s="143">
        <v>1</v>
      </c>
      <c r="D27" s="329">
        <f>+G27</f>
        <v>122200000</v>
      </c>
      <c r="E27" s="181"/>
      <c r="F27" s="192">
        <v>1000000</v>
      </c>
      <c r="G27" s="308">
        <v>122200000</v>
      </c>
      <c r="H27" s="139">
        <f>+G27-D27</f>
        <v>0</v>
      </c>
      <c r="I27" s="139"/>
      <c r="J27" s="139"/>
      <c r="K27" s="139"/>
      <c r="L27" s="139"/>
    </row>
    <row r="28" spans="1:12" s="140" customFormat="1" ht="15">
      <c r="A28" s="303"/>
      <c r="B28" s="137" t="s">
        <v>319</v>
      </c>
      <c r="C28" s="138">
        <v>3</v>
      </c>
      <c r="D28" s="330"/>
      <c r="E28" s="153"/>
      <c r="F28" s="192">
        <v>2000000</v>
      </c>
      <c r="G28" s="309"/>
      <c r="H28" s="139"/>
      <c r="I28" s="139"/>
      <c r="J28" s="139"/>
      <c r="K28" s="139"/>
      <c r="L28" s="139"/>
    </row>
    <row r="29" spans="1:12" s="140" customFormat="1" ht="30.75">
      <c r="A29" s="303"/>
      <c r="B29" s="137" t="s">
        <v>320</v>
      </c>
      <c r="C29" s="138">
        <v>3</v>
      </c>
      <c r="D29" s="330"/>
      <c r="E29" s="153"/>
      <c r="F29" s="192">
        <v>2000000</v>
      </c>
      <c r="G29" s="309"/>
      <c r="H29" s="139"/>
      <c r="I29" s="139"/>
      <c r="J29" s="139"/>
      <c r="K29" s="139"/>
      <c r="L29" s="139"/>
    </row>
    <row r="30" spans="1:12" s="140" customFormat="1" ht="30.75">
      <c r="A30" s="303"/>
      <c r="B30" s="137" t="s">
        <v>321</v>
      </c>
      <c r="C30" s="138">
        <v>3</v>
      </c>
      <c r="D30" s="330"/>
      <c r="E30" s="153"/>
      <c r="F30" s="192">
        <v>8000000</v>
      </c>
      <c r="G30" s="309"/>
      <c r="H30" s="139"/>
      <c r="I30" s="139"/>
      <c r="J30" s="139"/>
      <c r="K30" s="139"/>
      <c r="L30" s="139"/>
    </row>
    <row r="31" spans="1:12" s="140" customFormat="1" ht="30.75">
      <c r="A31" s="303"/>
      <c r="B31" s="137" t="s">
        <v>322</v>
      </c>
      <c r="C31" s="138">
        <v>3</v>
      </c>
      <c r="D31" s="330"/>
      <c r="E31" s="153"/>
      <c r="F31" s="192">
        <v>2000000</v>
      </c>
      <c r="G31" s="309"/>
      <c r="H31" s="139"/>
      <c r="I31" s="139"/>
      <c r="J31" s="139"/>
      <c r="K31" s="139"/>
      <c r="L31" s="139"/>
    </row>
    <row r="32" spans="1:12" s="140" customFormat="1" ht="15">
      <c r="A32" s="303"/>
      <c r="B32" s="137" t="s">
        <v>323</v>
      </c>
      <c r="C32" s="138">
        <v>3</v>
      </c>
      <c r="D32" s="330"/>
      <c r="E32" s="153"/>
      <c r="F32" s="192">
        <v>5000000</v>
      </c>
      <c r="G32" s="309"/>
      <c r="H32" s="139"/>
      <c r="I32" s="139"/>
      <c r="J32" s="139"/>
      <c r="K32" s="139"/>
      <c r="L32" s="139"/>
    </row>
    <row r="33" spans="1:12" s="140" customFormat="1" ht="30.75">
      <c r="A33" s="303"/>
      <c r="B33" s="137" t="s">
        <v>324</v>
      </c>
      <c r="C33" s="138">
        <v>3</v>
      </c>
      <c r="D33" s="330"/>
      <c r="E33" s="153"/>
      <c r="F33" s="192"/>
      <c r="G33" s="309"/>
      <c r="H33" s="139"/>
      <c r="I33" s="139"/>
      <c r="J33" s="139"/>
      <c r="K33" s="139"/>
      <c r="L33" s="139"/>
    </row>
    <row r="34" spans="1:12" s="140" customFormat="1" ht="30.75">
      <c r="A34" s="303"/>
      <c r="B34" s="137" t="s">
        <v>325</v>
      </c>
      <c r="C34" s="138">
        <v>3</v>
      </c>
      <c r="D34" s="330"/>
      <c r="E34" s="153"/>
      <c r="F34" s="192"/>
      <c r="G34" s="309"/>
      <c r="H34" s="139"/>
      <c r="I34" s="139"/>
      <c r="J34" s="139"/>
      <c r="K34" s="139"/>
      <c r="L34" s="139"/>
    </row>
    <row r="35" spans="1:12" s="140" customFormat="1" ht="15">
      <c r="A35" s="303"/>
      <c r="B35" s="137" t="s">
        <v>326</v>
      </c>
      <c r="C35" s="138">
        <v>1</v>
      </c>
      <c r="D35" s="330"/>
      <c r="E35" s="153"/>
      <c r="F35" s="192"/>
      <c r="G35" s="309"/>
      <c r="H35" s="139"/>
      <c r="I35" s="139"/>
      <c r="J35" s="139"/>
      <c r="K35" s="139"/>
      <c r="L35" s="139"/>
    </row>
    <row r="36" spans="1:12" s="140" customFormat="1" ht="15">
      <c r="A36" s="303"/>
      <c r="B36" s="137" t="s">
        <v>327</v>
      </c>
      <c r="C36" s="138">
        <v>1</v>
      </c>
      <c r="D36" s="330"/>
      <c r="E36" s="153"/>
      <c r="F36" s="192"/>
      <c r="G36" s="309"/>
      <c r="H36" s="139"/>
      <c r="I36" s="139"/>
      <c r="J36" s="139"/>
      <c r="K36" s="139"/>
      <c r="L36" s="139"/>
    </row>
    <row r="37" spans="1:12" s="140" customFormat="1" ht="15">
      <c r="A37" s="311"/>
      <c r="B37" s="137" t="s">
        <v>164</v>
      </c>
      <c r="C37" s="138">
        <v>1</v>
      </c>
      <c r="D37" s="331"/>
      <c r="E37" s="155"/>
      <c r="F37" s="192"/>
      <c r="G37" s="310"/>
      <c r="H37" s="139"/>
      <c r="I37" s="139"/>
      <c r="J37" s="139"/>
      <c r="K37" s="139"/>
      <c r="L37" s="139"/>
    </row>
    <row r="38" spans="1:12" s="140" customFormat="1" ht="15">
      <c r="A38" s="302" t="s">
        <v>211</v>
      </c>
      <c r="B38" s="137" t="s">
        <v>328</v>
      </c>
      <c r="C38" s="149">
        <v>1</v>
      </c>
      <c r="D38" s="329">
        <f>+G38</f>
        <v>95430000</v>
      </c>
      <c r="E38" s="181"/>
      <c r="F38" s="192">
        <v>10000000</v>
      </c>
      <c r="G38" s="308">
        <v>95430000</v>
      </c>
      <c r="H38" s="139"/>
      <c r="I38" s="139"/>
      <c r="J38" s="139"/>
      <c r="K38" s="139"/>
      <c r="L38" s="139"/>
    </row>
    <row r="39" spans="1:12" s="140" customFormat="1" ht="15">
      <c r="A39" s="303"/>
      <c r="B39" s="137" t="s">
        <v>213</v>
      </c>
      <c r="C39" s="149">
        <v>1</v>
      </c>
      <c r="D39" s="330"/>
      <c r="E39" s="153"/>
      <c r="F39" s="192">
        <v>1230000</v>
      </c>
      <c r="G39" s="309"/>
      <c r="H39" s="139"/>
      <c r="I39" s="139"/>
      <c r="J39" s="139"/>
      <c r="K39" s="139"/>
      <c r="L39" s="139"/>
    </row>
    <row r="40" spans="1:12" s="140" customFormat="1" ht="15">
      <c r="A40" s="303"/>
      <c r="B40" s="137" t="s">
        <v>214</v>
      </c>
      <c r="C40" s="149">
        <v>2</v>
      </c>
      <c r="D40" s="330"/>
      <c r="E40" s="153"/>
      <c r="F40" s="192">
        <v>5000000</v>
      </c>
      <c r="G40" s="309"/>
      <c r="H40" s="139"/>
      <c r="I40" s="139"/>
      <c r="J40" s="139"/>
      <c r="K40" s="139"/>
      <c r="L40" s="139"/>
    </row>
    <row r="41" spans="1:12" s="140" customFormat="1" ht="15">
      <c r="A41" s="303"/>
      <c r="B41" s="137" t="s">
        <v>329</v>
      </c>
      <c r="C41" s="149">
        <v>3</v>
      </c>
      <c r="D41" s="330"/>
      <c r="E41" s="153"/>
      <c r="F41" s="192"/>
      <c r="G41" s="309"/>
      <c r="H41" s="139"/>
      <c r="I41" s="139"/>
      <c r="J41" s="139"/>
      <c r="K41" s="139"/>
      <c r="L41" s="139"/>
    </row>
    <row r="42" spans="1:12" s="140" customFormat="1" ht="15">
      <c r="A42" s="303"/>
      <c r="B42" s="137" t="s">
        <v>330</v>
      </c>
      <c r="C42" s="149">
        <v>6</v>
      </c>
      <c r="D42" s="330"/>
      <c r="E42" s="153"/>
      <c r="F42" s="192"/>
      <c r="G42" s="309"/>
      <c r="H42" s="139"/>
      <c r="I42" s="139"/>
      <c r="J42" s="139"/>
      <c r="K42" s="139"/>
      <c r="L42" s="139"/>
    </row>
    <row r="43" spans="1:12" s="140" customFormat="1" ht="15">
      <c r="A43" s="303"/>
      <c r="B43" s="137" t="s">
        <v>331</v>
      </c>
      <c r="C43" s="149">
        <v>300</v>
      </c>
      <c r="D43" s="330"/>
      <c r="E43" s="153"/>
      <c r="F43" s="192"/>
      <c r="G43" s="309"/>
      <c r="H43" s="139"/>
      <c r="I43" s="139"/>
      <c r="J43" s="139"/>
      <c r="K43" s="139"/>
      <c r="L43" s="139"/>
    </row>
    <row r="44" spans="1:12" s="140" customFormat="1" ht="15">
      <c r="A44" s="303"/>
      <c r="B44" s="137" t="s">
        <v>300</v>
      </c>
      <c r="C44" s="149">
        <v>1</v>
      </c>
      <c r="D44" s="330"/>
      <c r="E44" s="153"/>
      <c r="F44" s="192"/>
      <c r="G44" s="309"/>
      <c r="H44" s="139"/>
      <c r="I44" s="139"/>
      <c r="J44" s="139"/>
      <c r="K44" s="139"/>
      <c r="L44" s="139"/>
    </row>
    <row r="45" spans="1:12" s="140" customFormat="1" ht="15">
      <c r="A45" s="303"/>
      <c r="B45" s="137" t="s">
        <v>143</v>
      </c>
      <c r="C45" s="149">
        <v>1</v>
      </c>
      <c r="D45" s="330"/>
      <c r="E45" s="153"/>
      <c r="F45" s="192"/>
      <c r="G45" s="309"/>
      <c r="H45" s="139"/>
      <c r="I45" s="139"/>
      <c r="J45" s="139"/>
      <c r="K45" s="139"/>
      <c r="L45" s="139"/>
    </row>
    <row r="46" spans="1:12" s="140" customFormat="1" ht="30.75">
      <c r="A46" s="303"/>
      <c r="B46" s="137" t="s">
        <v>165</v>
      </c>
      <c r="C46" s="149">
        <v>2</v>
      </c>
      <c r="D46" s="330"/>
      <c r="E46" s="153"/>
      <c r="F46" s="192"/>
      <c r="G46" s="309"/>
      <c r="H46" s="139"/>
      <c r="I46" s="139"/>
      <c r="J46" s="139"/>
      <c r="K46" s="139"/>
      <c r="L46" s="139"/>
    </row>
    <row r="47" spans="1:12" s="140" customFormat="1" ht="15">
      <c r="A47" s="303"/>
      <c r="B47" s="137" t="s">
        <v>216</v>
      </c>
      <c r="C47" s="149">
        <v>1</v>
      </c>
      <c r="D47" s="330"/>
      <c r="E47" s="153"/>
      <c r="F47" s="192"/>
      <c r="G47" s="309"/>
      <c r="H47" s="139"/>
      <c r="I47" s="139"/>
      <c r="J47" s="139"/>
      <c r="K47" s="139"/>
      <c r="L47" s="139"/>
    </row>
    <row r="48" spans="1:12" s="140" customFormat="1" ht="30.75">
      <c r="A48" s="303"/>
      <c r="B48" s="137" t="s">
        <v>332</v>
      </c>
      <c r="C48" s="149">
        <v>3</v>
      </c>
      <c r="D48" s="330"/>
      <c r="E48" s="153"/>
      <c r="F48" s="192"/>
      <c r="G48" s="309"/>
      <c r="H48" s="139"/>
      <c r="I48" s="139"/>
      <c r="J48" s="139"/>
      <c r="K48" s="139"/>
      <c r="L48" s="139"/>
    </row>
    <row r="49" spans="1:12" s="140" customFormat="1" ht="15">
      <c r="A49" s="303"/>
      <c r="B49" s="137" t="s">
        <v>333</v>
      </c>
      <c r="C49" s="149">
        <v>3</v>
      </c>
      <c r="D49" s="330"/>
      <c r="E49" s="153"/>
      <c r="F49" s="192"/>
      <c r="G49" s="309"/>
      <c r="H49" s="139"/>
      <c r="I49" s="139"/>
      <c r="J49" s="139"/>
      <c r="K49" s="139"/>
      <c r="L49" s="139"/>
    </row>
    <row r="50" spans="1:12" s="140" customFormat="1" ht="15">
      <c r="A50" s="303"/>
      <c r="B50" s="137" t="s">
        <v>335</v>
      </c>
      <c r="C50" s="149">
        <v>3</v>
      </c>
      <c r="D50" s="330"/>
      <c r="E50" s="153"/>
      <c r="F50" s="192"/>
      <c r="G50" s="309"/>
      <c r="H50" s="139"/>
      <c r="I50" s="139"/>
      <c r="J50" s="139"/>
      <c r="K50" s="139"/>
      <c r="L50" s="139"/>
    </row>
    <row r="51" spans="1:12" s="140" customFormat="1" ht="15">
      <c r="A51" s="303"/>
      <c r="B51" s="137" t="s">
        <v>280</v>
      </c>
      <c r="C51" s="149">
        <v>1</v>
      </c>
      <c r="D51" s="330"/>
      <c r="E51" s="153"/>
      <c r="F51" s="192"/>
      <c r="G51" s="309"/>
      <c r="H51" s="139"/>
      <c r="I51" s="139"/>
      <c r="J51" s="139"/>
      <c r="K51" s="139"/>
      <c r="L51" s="139"/>
    </row>
    <row r="52" spans="1:12" s="140" customFormat="1" ht="15">
      <c r="A52" s="303"/>
      <c r="B52" s="137" t="s">
        <v>281</v>
      </c>
      <c r="C52" s="149">
        <v>1</v>
      </c>
      <c r="D52" s="330"/>
      <c r="E52" s="153"/>
      <c r="F52" s="192"/>
      <c r="G52" s="309"/>
      <c r="H52" s="139"/>
      <c r="I52" s="139"/>
      <c r="J52" s="139"/>
      <c r="K52" s="139"/>
      <c r="L52" s="139"/>
    </row>
    <row r="53" spans="1:12" s="140" customFormat="1" ht="30.75">
      <c r="A53" s="303"/>
      <c r="B53" s="137" t="s">
        <v>282</v>
      </c>
      <c r="C53" s="149">
        <v>6</v>
      </c>
      <c r="D53" s="330"/>
      <c r="E53" s="153"/>
      <c r="F53" s="192"/>
      <c r="G53" s="309"/>
      <c r="H53" s="139"/>
      <c r="I53" s="139"/>
      <c r="J53" s="139"/>
      <c r="K53" s="139"/>
      <c r="L53" s="139"/>
    </row>
    <row r="54" spans="1:12" s="140" customFormat="1" ht="15">
      <c r="A54" s="303"/>
      <c r="B54" s="137" t="s">
        <v>283</v>
      </c>
      <c r="C54" s="149">
        <v>1</v>
      </c>
      <c r="D54" s="330"/>
      <c r="E54" s="153"/>
      <c r="F54" s="192"/>
      <c r="G54" s="309"/>
      <c r="H54" s="139"/>
      <c r="I54" s="139"/>
      <c r="J54" s="139"/>
      <c r="K54" s="139"/>
      <c r="L54" s="139"/>
    </row>
    <row r="55" spans="1:12" s="140" customFormat="1" ht="15">
      <c r="A55" s="303"/>
      <c r="B55" s="137" t="s">
        <v>284</v>
      </c>
      <c r="C55" s="149">
        <v>1</v>
      </c>
      <c r="D55" s="330"/>
      <c r="E55" s="153"/>
      <c r="F55" s="192"/>
      <c r="G55" s="309"/>
      <c r="H55" s="139"/>
      <c r="I55" s="139"/>
      <c r="J55" s="139"/>
      <c r="K55" s="139"/>
      <c r="L55" s="139"/>
    </row>
    <row r="56" spans="1:12" s="140" customFormat="1" ht="30.75">
      <c r="A56" s="303"/>
      <c r="B56" s="137" t="s">
        <v>334</v>
      </c>
      <c r="C56" s="149">
        <v>1</v>
      </c>
      <c r="D56" s="330"/>
      <c r="E56" s="153"/>
      <c r="F56" s="192"/>
      <c r="G56" s="309"/>
      <c r="H56" s="139"/>
      <c r="I56" s="139"/>
      <c r="J56" s="139"/>
      <c r="K56" s="139"/>
      <c r="L56" s="139"/>
    </row>
    <row r="57" spans="1:12" s="140" customFormat="1" ht="15">
      <c r="A57" s="303"/>
      <c r="B57" s="142" t="s">
        <v>217</v>
      </c>
      <c r="C57" s="143">
        <v>1</v>
      </c>
      <c r="D57" s="331"/>
      <c r="E57" s="155"/>
      <c r="F57" s="192"/>
      <c r="G57" s="310"/>
      <c r="H57" s="139"/>
      <c r="I57" s="139"/>
      <c r="J57" s="139"/>
      <c r="K57" s="139"/>
      <c r="L57" s="139"/>
    </row>
    <row r="58" spans="1:12" s="140" customFormat="1" ht="15">
      <c r="A58" s="328" t="s">
        <v>341</v>
      </c>
      <c r="B58" s="142" t="s">
        <v>336</v>
      </c>
      <c r="C58" s="143">
        <v>1</v>
      </c>
      <c r="D58" s="305">
        <f>57760358+32850000</f>
        <v>90610358</v>
      </c>
      <c r="E58" s="182"/>
      <c r="F58" s="192"/>
      <c r="G58" s="308">
        <f>57760358+32850000</f>
        <v>90610358</v>
      </c>
      <c r="H58" s="139">
        <v>32850000</v>
      </c>
      <c r="I58" s="139"/>
      <c r="J58" s="139"/>
      <c r="K58" s="139"/>
      <c r="L58" s="139"/>
    </row>
    <row r="59" spans="1:12" s="140" customFormat="1" ht="15">
      <c r="A59" s="328"/>
      <c r="B59" s="150" t="s">
        <v>271</v>
      </c>
      <c r="C59" s="143">
        <v>4</v>
      </c>
      <c r="D59" s="306"/>
      <c r="E59" s="183"/>
      <c r="F59" s="192"/>
      <c r="G59" s="309"/>
      <c r="H59" s="139"/>
      <c r="I59" s="139"/>
      <c r="J59" s="139"/>
      <c r="K59" s="139"/>
      <c r="L59" s="139"/>
    </row>
    <row r="60" spans="1:12" s="140" customFormat="1" ht="15">
      <c r="A60" s="328"/>
      <c r="B60" s="142" t="s">
        <v>201</v>
      </c>
      <c r="C60" s="143">
        <v>1</v>
      </c>
      <c r="D60" s="306"/>
      <c r="E60" s="183"/>
      <c r="F60" s="192"/>
      <c r="G60" s="309"/>
      <c r="H60" s="139"/>
      <c r="I60" s="139"/>
      <c r="J60" s="139"/>
      <c r="K60" s="139"/>
      <c r="L60" s="139"/>
    </row>
    <row r="61" spans="1:12" s="140" customFormat="1" ht="30.75">
      <c r="A61" s="328"/>
      <c r="B61" s="150" t="s">
        <v>337</v>
      </c>
      <c r="C61" s="143">
        <v>1</v>
      </c>
      <c r="D61" s="306"/>
      <c r="E61" s="183"/>
      <c r="F61" s="192"/>
      <c r="G61" s="309"/>
      <c r="H61" s="139"/>
      <c r="I61" s="139"/>
      <c r="J61" s="139"/>
      <c r="K61" s="139"/>
      <c r="L61" s="139"/>
    </row>
    <row r="62" spans="1:12" s="140" customFormat="1" ht="15">
      <c r="A62" s="328"/>
      <c r="B62" s="150" t="s">
        <v>342</v>
      </c>
      <c r="C62" s="143">
        <v>1</v>
      </c>
      <c r="D62" s="306"/>
      <c r="E62" s="183"/>
      <c r="F62" s="192"/>
      <c r="G62" s="309"/>
      <c r="H62" s="139"/>
      <c r="I62" s="139"/>
      <c r="J62" s="139"/>
      <c r="K62" s="139"/>
      <c r="L62" s="139"/>
    </row>
    <row r="63" spans="1:12" s="140" customFormat="1" ht="15">
      <c r="A63" s="328"/>
      <c r="B63" s="150" t="s">
        <v>273</v>
      </c>
      <c r="C63" s="143">
        <v>1</v>
      </c>
      <c r="D63" s="306"/>
      <c r="E63" s="183"/>
      <c r="F63" s="192"/>
      <c r="G63" s="309"/>
      <c r="H63" s="139"/>
      <c r="I63" s="139"/>
      <c r="J63" s="139"/>
      <c r="K63" s="139"/>
      <c r="L63" s="139"/>
    </row>
    <row r="64" spans="1:12" s="140" customFormat="1" ht="15">
      <c r="A64" s="328"/>
      <c r="B64" s="150" t="s">
        <v>272</v>
      </c>
      <c r="C64" s="143">
        <v>1</v>
      </c>
      <c r="D64" s="306"/>
      <c r="E64" s="183"/>
      <c r="F64" s="192"/>
      <c r="G64" s="309"/>
      <c r="H64" s="139"/>
      <c r="I64" s="139"/>
      <c r="J64" s="139"/>
      <c r="K64" s="139"/>
      <c r="L64" s="139"/>
    </row>
    <row r="65" spans="1:12" s="140" customFormat="1" ht="15">
      <c r="A65" s="328"/>
      <c r="B65" s="150" t="s">
        <v>338</v>
      </c>
      <c r="C65" s="143">
        <v>1</v>
      </c>
      <c r="D65" s="306"/>
      <c r="E65" s="183"/>
      <c r="F65" s="192"/>
      <c r="G65" s="309"/>
      <c r="H65" s="139"/>
      <c r="I65" s="139"/>
      <c r="J65" s="139"/>
      <c r="K65" s="139"/>
      <c r="L65" s="139"/>
    </row>
    <row r="66" spans="1:12" s="140" customFormat="1" ht="15">
      <c r="A66" s="328"/>
      <c r="B66" s="142" t="s">
        <v>339</v>
      </c>
      <c r="C66" s="143">
        <v>2</v>
      </c>
      <c r="D66" s="306"/>
      <c r="E66" s="183"/>
      <c r="F66" s="192"/>
      <c r="G66" s="309"/>
      <c r="H66" s="139"/>
      <c r="I66" s="139"/>
      <c r="J66" s="139"/>
      <c r="K66" s="139"/>
      <c r="L66" s="139"/>
    </row>
    <row r="67" spans="1:12" s="140" customFormat="1" ht="15">
      <c r="A67" s="328"/>
      <c r="B67" s="150" t="s">
        <v>343</v>
      </c>
      <c r="C67" s="143">
        <v>20</v>
      </c>
      <c r="D67" s="306"/>
      <c r="E67" s="183"/>
      <c r="F67" s="192"/>
      <c r="G67" s="309"/>
      <c r="H67" s="139"/>
      <c r="I67" s="139"/>
      <c r="J67" s="139"/>
      <c r="K67" s="139"/>
      <c r="L67" s="139"/>
    </row>
    <row r="68" spans="1:12" s="140" customFormat="1" ht="15">
      <c r="A68" s="328"/>
      <c r="B68" s="150" t="s">
        <v>344</v>
      </c>
      <c r="C68" s="143">
        <v>2</v>
      </c>
      <c r="D68" s="306"/>
      <c r="E68" s="183"/>
      <c r="F68" s="192"/>
      <c r="G68" s="309"/>
      <c r="H68" s="139"/>
      <c r="I68" s="139"/>
      <c r="J68" s="139"/>
      <c r="K68" s="139"/>
      <c r="L68" s="139"/>
    </row>
    <row r="69" spans="1:12" s="140" customFormat="1" ht="15">
      <c r="A69" s="328"/>
      <c r="B69" s="150" t="s">
        <v>345</v>
      </c>
      <c r="C69" s="143">
        <v>1</v>
      </c>
      <c r="D69" s="306"/>
      <c r="E69" s="183"/>
      <c r="F69" s="192"/>
      <c r="G69" s="309"/>
      <c r="H69" s="139"/>
      <c r="I69" s="139"/>
      <c r="J69" s="139"/>
      <c r="K69" s="139"/>
      <c r="L69" s="139"/>
    </row>
    <row r="70" spans="1:12" s="140" customFormat="1" ht="30.75">
      <c r="A70" s="328"/>
      <c r="B70" s="150" t="s">
        <v>340</v>
      </c>
      <c r="C70" s="143">
        <v>2</v>
      </c>
      <c r="D70" s="306"/>
      <c r="E70" s="183"/>
      <c r="F70" s="192"/>
      <c r="G70" s="309"/>
      <c r="H70" s="139"/>
      <c r="I70" s="139"/>
      <c r="J70" s="139"/>
      <c r="K70" s="139"/>
      <c r="L70" s="139"/>
    </row>
    <row r="71" spans="1:12" s="140" customFormat="1" ht="15">
      <c r="A71" s="328"/>
      <c r="B71" s="150" t="s">
        <v>346</v>
      </c>
      <c r="C71" s="143">
        <v>7</v>
      </c>
      <c r="D71" s="306"/>
      <c r="E71" s="183"/>
      <c r="F71" s="192"/>
      <c r="G71" s="309"/>
      <c r="H71" s="139"/>
      <c r="I71" s="139"/>
      <c r="J71" s="139"/>
      <c r="K71" s="139"/>
      <c r="L71" s="139"/>
    </row>
    <row r="72" spans="1:12" s="140" customFormat="1" ht="15">
      <c r="A72" s="328"/>
      <c r="B72" s="147" t="s">
        <v>347</v>
      </c>
      <c r="C72" s="143">
        <v>10</v>
      </c>
      <c r="D72" s="306"/>
      <c r="E72" s="183"/>
      <c r="F72" s="192"/>
      <c r="G72" s="309"/>
      <c r="H72" s="139"/>
      <c r="I72" s="139"/>
      <c r="J72" s="139"/>
      <c r="K72" s="139"/>
      <c r="L72" s="139"/>
    </row>
    <row r="73" spans="1:12" s="140" customFormat="1" ht="30.75">
      <c r="A73" s="328"/>
      <c r="B73" s="147" t="s">
        <v>348</v>
      </c>
      <c r="C73" s="143">
        <v>10</v>
      </c>
      <c r="D73" s="306"/>
      <c r="E73" s="183"/>
      <c r="F73" s="192"/>
      <c r="G73" s="309"/>
      <c r="H73" s="139"/>
      <c r="I73" s="139"/>
      <c r="J73" s="139"/>
      <c r="K73" s="139"/>
      <c r="L73" s="139"/>
    </row>
    <row r="74" spans="1:12" s="140" customFormat="1" ht="15">
      <c r="A74" s="328"/>
      <c r="B74" s="150" t="s">
        <v>349</v>
      </c>
      <c r="C74" s="143">
        <v>1</v>
      </c>
      <c r="D74" s="306"/>
      <c r="E74" s="183"/>
      <c r="F74" s="192"/>
      <c r="G74" s="309"/>
      <c r="H74" s="139"/>
      <c r="I74" s="139"/>
      <c r="J74" s="139"/>
      <c r="K74" s="139"/>
      <c r="L74" s="139"/>
    </row>
    <row r="75" spans="1:12" s="140" customFormat="1" ht="30.75">
      <c r="A75" s="328"/>
      <c r="B75" s="150" t="s">
        <v>285</v>
      </c>
      <c r="C75" s="143">
        <v>2</v>
      </c>
      <c r="D75" s="306"/>
      <c r="E75" s="183"/>
      <c r="F75" s="192"/>
      <c r="G75" s="309"/>
      <c r="H75" s="139"/>
      <c r="I75" s="139"/>
      <c r="J75" s="139"/>
      <c r="K75" s="139"/>
      <c r="L75" s="139"/>
    </row>
    <row r="76" spans="1:12" s="140" customFormat="1" ht="46.5">
      <c r="A76" s="328"/>
      <c r="B76" s="150" t="s">
        <v>301</v>
      </c>
      <c r="C76" s="143">
        <v>1</v>
      </c>
      <c r="D76" s="307"/>
      <c r="E76" s="184"/>
      <c r="F76" s="192"/>
      <c r="G76" s="310"/>
      <c r="H76" s="139"/>
      <c r="I76" s="139"/>
      <c r="J76" s="139"/>
      <c r="K76" s="139"/>
      <c r="L76" s="139"/>
    </row>
    <row r="77" spans="1:12" s="140" customFormat="1" ht="15">
      <c r="A77" s="328" t="s">
        <v>192</v>
      </c>
      <c r="B77" s="150" t="s">
        <v>350</v>
      </c>
      <c r="C77" s="143">
        <v>1</v>
      </c>
      <c r="D77" s="305">
        <v>36907737</v>
      </c>
      <c r="E77" s="182"/>
      <c r="F77" s="192"/>
      <c r="G77" s="308">
        <v>36907737</v>
      </c>
      <c r="H77" s="139"/>
      <c r="I77" s="139"/>
      <c r="J77" s="139"/>
      <c r="K77" s="139"/>
      <c r="L77" s="139"/>
    </row>
    <row r="78" spans="1:12" s="140" customFormat="1" ht="30.75">
      <c r="A78" s="328"/>
      <c r="B78" s="150" t="s">
        <v>351</v>
      </c>
      <c r="C78" s="143">
        <v>1</v>
      </c>
      <c r="D78" s="306"/>
      <c r="E78" s="183"/>
      <c r="F78" s="192"/>
      <c r="G78" s="309"/>
      <c r="H78" s="139"/>
      <c r="I78" s="139"/>
      <c r="J78" s="139"/>
      <c r="K78" s="139"/>
      <c r="L78" s="139"/>
    </row>
    <row r="79" spans="1:12" s="140" customFormat="1" ht="15">
      <c r="A79" s="328"/>
      <c r="B79" s="150" t="s">
        <v>352</v>
      </c>
      <c r="C79" s="143">
        <v>1</v>
      </c>
      <c r="D79" s="306"/>
      <c r="E79" s="183"/>
      <c r="F79" s="192"/>
      <c r="G79" s="309"/>
      <c r="H79" s="139"/>
      <c r="I79" s="139"/>
      <c r="J79" s="139"/>
      <c r="K79" s="139"/>
      <c r="L79" s="139"/>
    </row>
    <row r="80" spans="1:12" s="140" customFormat="1" ht="46.5">
      <c r="A80" s="328"/>
      <c r="B80" s="150" t="s">
        <v>144</v>
      </c>
      <c r="C80" s="143">
        <v>2</v>
      </c>
      <c r="D80" s="306"/>
      <c r="E80" s="183"/>
      <c r="F80" s="192"/>
      <c r="G80" s="309"/>
      <c r="H80" s="139"/>
      <c r="I80" s="139"/>
      <c r="J80" s="139"/>
      <c r="K80" s="139"/>
      <c r="L80" s="139"/>
    </row>
    <row r="81" spans="1:12" s="140" customFormat="1" ht="46.5">
      <c r="A81" s="328"/>
      <c r="B81" s="150" t="s">
        <v>353</v>
      </c>
      <c r="C81" s="143">
        <v>1</v>
      </c>
      <c r="D81" s="306"/>
      <c r="E81" s="183"/>
      <c r="F81" s="192"/>
      <c r="G81" s="309"/>
      <c r="H81" s="139"/>
      <c r="I81" s="139"/>
      <c r="J81" s="139"/>
      <c r="K81" s="139"/>
      <c r="L81" s="139"/>
    </row>
    <row r="82" spans="1:12" s="140" customFormat="1" ht="30.75">
      <c r="A82" s="328"/>
      <c r="B82" s="150" t="s">
        <v>354</v>
      </c>
      <c r="C82" s="143">
        <v>1</v>
      </c>
      <c r="D82" s="306"/>
      <c r="E82" s="183"/>
      <c r="F82" s="192"/>
      <c r="G82" s="309"/>
      <c r="H82" s="139"/>
      <c r="I82" s="139"/>
      <c r="J82" s="139"/>
      <c r="K82" s="139"/>
      <c r="L82" s="139"/>
    </row>
    <row r="83" spans="1:12" s="140" customFormat="1" ht="46.5">
      <c r="A83" s="328"/>
      <c r="B83" s="150" t="s">
        <v>355</v>
      </c>
      <c r="C83" s="143">
        <v>1</v>
      </c>
      <c r="D83" s="306"/>
      <c r="E83" s="183"/>
      <c r="F83" s="192"/>
      <c r="G83" s="309"/>
      <c r="H83" s="139"/>
      <c r="I83" s="139"/>
      <c r="J83" s="139"/>
      <c r="K83" s="139"/>
      <c r="L83" s="139"/>
    </row>
    <row r="84" spans="1:12" s="140" customFormat="1" ht="15">
      <c r="A84" s="328"/>
      <c r="B84" s="150" t="s">
        <v>356</v>
      </c>
      <c r="C84" s="143">
        <v>1</v>
      </c>
      <c r="D84" s="306"/>
      <c r="E84" s="183"/>
      <c r="F84" s="192"/>
      <c r="G84" s="309"/>
      <c r="H84" s="139"/>
      <c r="I84" s="139"/>
      <c r="J84" s="139"/>
      <c r="K84" s="139"/>
      <c r="L84" s="139"/>
    </row>
    <row r="85" spans="1:12" s="140" customFormat="1" ht="30.75">
      <c r="A85" s="328"/>
      <c r="B85" s="150" t="s">
        <v>357</v>
      </c>
      <c r="C85" s="143">
        <v>2</v>
      </c>
      <c r="D85" s="306"/>
      <c r="E85" s="183"/>
      <c r="F85" s="192"/>
      <c r="G85" s="309"/>
      <c r="H85" s="139"/>
      <c r="I85" s="139"/>
      <c r="J85" s="139"/>
      <c r="K85" s="139"/>
      <c r="L85" s="139"/>
    </row>
    <row r="86" spans="1:12" s="140" customFormat="1" ht="30.75">
      <c r="A86" s="328"/>
      <c r="B86" s="150" t="s">
        <v>286</v>
      </c>
      <c r="C86" s="143">
        <v>1</v>
      </c>
      <c r="D86" s="306"/>
      <c r="E86" s="183"/>
      <c r="F86" s="192"/>
      <c r="G86" s="309"/>
      <c r="H86" s="139"/>
      <c r="I86" s="139"/>
      <c r="J86" s="139"/>
      <c r="K86" s="139"/>
      <c r="L86" s="139"/>
    </row>
    <row r="87" spans="1:12" s="140" customFormat="1" ht="15">
      <c r="A87" s="328"/>
      <c r="B87" s="150" t="s">
        <v>274</v>
      </c>
      <c r="C87" s="143">
        <v>2</v>
      </c>
      <c r="D87" s="306"/>
      <c r="E87" s="183"/>
      <c r="F87" s="192"/>
      <c r="G87" s="309"/>
      <c r="H87" s="139"/>
      <c r="I87" s="139"/>
      <c r="J87" s="139"/>
      <c r="K87" s="139"/>
      <c r="L87" s="139"/>
    </row>
    <row r="88" spans="1:12" s="140" customFormat="1" ht="30.75">
      <c r="A88" s="328"/>
      <c r="B88" s="150" t="s">
        <v>358</v>
      </c>
      <c r="C88" s="143">
        <v>1</v>
      </c>
      <c r="D88" s="306"/>
      <c r="E88" s="183"/>
      <c r="F88" s="192"/>
      <c r="G88" s="309"/>
      <c r="H88" s="139"/>
      <c r="I88" s="139"/>
      <c r="J88" s="139"/>
      <c r="K88" s="139"/>
      <c r="L88" s="139"/>
    </row>
    <row r="89" spans="1:12" s="140" customFormat="1" ht="15">
      <c r="A89" s="328"/>
      <c r="B89" s="147" t="s">
        <v>359</v>
      </c>
      <c r="C89" s="143">
        <v>1</v>
      </c>
      <c r="D89" s="307"/>
      <c r="E89" s="184"/>
      <c r="F89" s="192"/>
      <c r="G89" s="310"/>
      <c r="H89" s="139"/>
      <c r="I89" s="139"/>
      <c r="J89" s="139"/>
      <c r="K89" s="139"/>
      <c r="L89" s="139"/>
    </row>
    <row r="90" spans="1:12" s="140" customFormat="1" ht="15">
      <c r="A90" s="302" t="s">
        <v>193</v>
      </c>
      <c r="B90" s="147" t="s">
        <v>367</v>
      </c>
      <c r="C90" s="151">
        <v>3</v>
      </c>
      <c r="D90" s="329">
        <f>+G90</f>
        <v>134450000</v>
      </c>
      <c r="E90" s="181"/>
      <c r="F90" s="192">
        <v>10000000</v>
      </c>
      <c r="G90" s="308">
        <v>134450000</v>
      </c>
      <c r="H90" s="139"/>
      <c r="I90" s="139"/>
      <c r="J90" s="139"/>
      <c r="K90" s="139"/>
      <c r="L90" s="139"/>
    </row>
    <row r="91" spans="1:12" s="140" customFormat="1" ht="46.5">
      <c r="A91" s="303"/>
      <c r="B91" s="147" t="s">
        <v>368</v>
      </c>
      <c r="C91" s="151">
        <v>150</v>
      </c>
      <c r="D91" s="330"/>
      <c r="E91" s="153"/>
      <c r="F91" s="192">
        <v>15000000</v>
      </c>
      <c r="G91" s="309"/>
      <c r="H91" s="139"/>
      <c r="I91" s="139"/>
      <c r="J91" s="139"/>
      <c r="K91" s="139"/>
      <c r="L91" s="139"/>
    </row>
    <row r="92" spans="1:12" s="140" customFormat="1" ht="15">
      <c r="A92" s="303"/>
      <c r="B92" s="147" t="s">
        <v>369</v>
      </c>
      <c r="C92" s="151">
        <v>3</v>
      </c>
      <c r="D92" s="330"/>
      <c r="E92" s="153"/>
      <c r="F92" s="192">
        <v>2000000</v>
      </c>
      <c r="G92" s="309"/>
      <c r="H92" s="139"/>
      <c r="I92" s="139"/>
      <c r="J92" s="139"/>
      <c r="K92" s="139"/>
      <c r="L92" s="139"/>
    </row>
    <row r="93" spans="1:12" s="140" customFormat="1" ht="30.75">
      <c r="A93" s="303"/>
      <c r="B93" s="150" t="s">
        <v>360</v>
      </c>
      <c r="C93" s="151">
        <v>1</v>
      </c>
      <c r="D93" s="330"/>
      <c r="E93" s="153"/>
      <c r="F93" s="192">
        <v>2000000</v>
      </c>
      <c r="G93" s="309"/>
      <c r="H93" s="139"/>
      <c r="I93" s="139"/>
      <c r="J93" s="139"/>
      <c r="K93" s="139"/>
      <c r="L93" s="139"/>
    </row>
    <row r="94" spans="1:12" s="140" customFormat="1" ht="46.5">
      <c r="A94" s="303"/>
      <c r="B94" s="137" t="s">
        <v>361</v>
      </c>
      <c r="C94" s="138">
        <v>2</v>
      </c>
      <c r="D94" s="330"/>
      <c r="E94" s="153"/>
      <c r="F94" s="192">
        <v>7000000</v>
      </c>
      <c r="G94" s="309"/>
      <c r="H94" s="139"/>
      <c r="I94" s="139"/>
      <c r="J94" s="139"/>
      <c r="K94" s="139"/>
      <c r="L94" s="139"/>
    </row>
    <row r="95" spans="1:12" s="140" customFormat="1" ht="46.5">
      <c r="A95" s="303"/>
      <c r="B95" s="137" t="s">
        <v>364</v>
      </c>
      <c r="C95" s="138">
        <v>4</v>
      </c>
      <c r="D95" s="330"/>
      <c r="E95" s="153"/>
      <c r="F95" s="192">
        <v>5000000</v>
      </c>
      <c r="G95" s="309"/>
      <c r="H95" s="139"/>
      <c r="I95" s="139"/>
      <c r="J95" s="139"/>
      <c r="K95" s="139"/>
      <c r="L95" s="139"/>
    </row>
    <row r="96" spans="1:12" s="140" customFormat="1" ht="15">
      <c r="A96" s="303"/>
      <c r="B96" s="137" t="s">
        <v>371</v>
      </c>
      <c r="C96" s="138">
        <v>1</v>
      </c>
      <c r="D96" s="330"/>
      <c r="E96" s="153"/>
      <c r="F96" s="192"/>
      <c r="G96" s="309"/>
      <c r="H96" s="139"/>
      <c r="I96" s="139"/>
      <c r="J96" s="139"/>
      <c r="K96" s="139"/>
      <c r="L96" s="139"/>
    </row>
    <row r="97" spans="1:12" s="140" customFormat="1" ht="15">
      <c r="A97" s="303"/>
      <c r="B97" s="137" t="s">
        <v>362</v>
      </c>
      <c r="C97" s="138">
        <v>2</v>
      </c>
      <c r="D97" s="330"/>
      <c r="E97" s="153"/>
      <c r="F97" s="192"/>
      <c r="G97" s="309"/>
      <c r="H97" s="139"/>
      <c r="I97" s="139"/>
      <c r="J97" s="139"/>
      <c r="K97" s="139"/>
      <c r="L97" s="139"/>
    </row>
    <row r="98" spans="1:12" s="140" customFormat="1" ht="15">
      <c r="A98" s="303"/>
      <c r="B98" s="137" t="s">
        <v>275</v>
      </c>
      <c r="C98" s="138">
        <v>2</v>
      </c>
      <c r="D98" s="330"/>
      <c r="E98" s="153"/>
      <c r="F98" s="192"/>
      <c r="G98" s="309"/>
      <c r="H98" s="139"/>
      <c r="I98" s="139"/>
      <c r="J98" s="139"/>
      <c r="K98" s="139"/>
      <c r="L98" s="139"/>
    </row>
    <row r="99" spans="1:12" s="140" customFormat="1" ht="15">
      <c r="A99" s="303"/>
      <c r="B99" s="152" t="s">
        <v>365</v>
      </c>
      <c r="C99" s="138">
        <v>1</v>
      </c>
      <c r="D99" s="330"/>
      <c r="E99" s="153"/>
      <c r="F99" s="192"/>
      <c r="G99" s="309"/>
      <c r="H99" s="139"/>
      <c r="I99" s="139"/>
      <c r="J99" s="139"/>
      <c r="K99" s="139"/>
      <c r="L99" s="139"/>
    </row>
    <row r="100" spans="1:12" s="140" customFormat="1" ht="15">
      <c r="A100" s="303"/>
      <c r="B100" s="152" t="s">
        <v>370</v>
      </c>
      <c r="C100" s="138">
        <v>30</v>
      </c>
      <c r="D100" s="330"/>
      <c r="E100" s="153"/>
      <c r="F100" s="192"/>
      <c r="G100" s="309"/>
      <c r="H100" s="139"/>
      <c r="I100" s="139"/>
      <c r="J100" s="139"/>
      <c r="K100" s="139"/>
      <c r="L100" s="139"/>
    </row>
    <row r="101" spans="1:12" s="140" customFormat="1" ht="15">
      <c r="A101" s="303"/>
      <c r="B101" s="137" t="s">
        <v>276</v>
      </c>
      <c r="C101" s="138">
        <v>1</v>
      </c>
      <c r="D101" s="330"/>
      <c r="E101" s="153"/>
      <c r="F101" s="192"/>
      <c r="G101" s="309"/>
      <c r="H101" s="139"/>
      <c r="I101" s="139"/>
      <c r="J101" s="139"/>
      <c r="K101" s="139"/>
      <c r="L101" s="139"/>
    </row>
    <row r="102" spans="1:12" s="140" customFormat="1" ht="15">
      <c r="A102" s="303"/>
      <c r="B102" s="152" t="s">
        <v>363</v>
      </c>
      <c r="C102" s="138">
        <v>1</v>
      </c>
      <c r="D102" s="330"/>
      <c r="E102" s="153"/>
      <c r="F102" s="192"/>
      <c r="G102" s="309"/>
      <c r="H102" s="139"/>
      <c r="I102" s="139"/>
      <c r="J102" s="139"/>
      <c r="K102" s="139"/>
      <c r="L102" s="139"/>
    </row>
    <row r="103" spans="1:12" s="140" customFormat="1" ht="15">
      <c r="A103" s="303"/>
      <c r="B103" s="137" t="s">
        <v>366</v>
      </c>
      <c r="C103" s="138">
        <v>1</v>
      </c>
      <c r="D103" s="330"/>
      <c r="E103" s="153"/>
      <c r="F103" s="192"/>
      <c r="G103" s="309"/>
      <c r="H103" s="139"/>
      <c r="I103" s="139"/>
      <c r="J103" s="139"/>
      <c r="K103" s="139"/>
      <c r="L103" s="139"/>
    </row>
    <row r="104" spans="1:12" s="140" customFormat="1" ht="30.75">
      <c r="A104" s="303"/>
      <c r="B104" s="137" t="s">
        <v>225</v>
      </c>
      <c r="C104" s="138">
        <v>2</v>
      </c>
      <c r="D104" s="330"/>
      <c r="E104" s="153"/>
      <c r="F104" s="192"/>
      <c r="G104" s="309"/>
      <c r="H104" s="139"/>
      <c r="I104" s="139"/>
      <c r="J104" s="139"/>
      <c r="K104" s="139"/>
      <c r="L104" s="139"/>
    </row>
    <row r="105" spans="1:12" s="140" customFormat="1" ht="30.75">
      <c r="A105" s="303"/>
      <c r="B105" s="137" t="s">
        <v>166</v>
      </c>
      <c r="C105" s="138">
        <v>1</v>
      </c>
      <c r="D105" s="331"/>
      <c r="E105" s="155"/>
      <c r="F105" s="192"/>
      <c r="G105" s="310"/>
      <c r="H105" s="139"/>
      <c r="I105" s="139"/>
      <c r="J105" s="139"/>
      <c r="K105" s="139"/>
      <c r="L105" s="139"/>
    </row>
    <row r="106" spans="1:12" s="140" customFormat="1" ht="15">
      <c r="A106" s="328" t="s">
        <v>226</v>
      </c>
      <c r="B106" s="150" t="s">
        <v>277</v>
      </c>
      <c r="C106" s="143">
        <v>1</v>
      </c>
      <c r="D106" s="119">
        <f>1615272750</f>
        <v>1615272750</v>
      </c>
      <c r="E106" s="181"/>
      <c r="F106" s="192"/>
      <c r="G106" s="187">
        <v>1615272750</v>
      </c>
      <c r="H106" s="139" t="s">
        <v>453</v>
      </c>
      <c r="I106" s="139"/>
      <c r="J106" s="139">
        <v>461506500</v>
      </c>
      <c r="K106" s="139">
        <f>+G106-J106</f>
        <v>1153766250</v>
      </c>
      <c r="L106" s="139"/>
    </row>
    <row r="107" spans="1:12" s="140" customFormat="1" ht="15">
      <c r="A107" s="328"/>
      <c r="B107" s="150" t="s">
        <v>227</v>
      </c>
      <c r="C107" s="143">
        <v>6</v>
      </c>
      <c r="D107" s="119">
        <f>1457704061-461506500</f>
        <v>996197561</v>
      </c>
      <c r="E107" s="153"/>
      <c r="F107" s="192"/>
      <c r="G107" s="187">
        <f>1457704061-461506500</f>
        <v>996197561</v>
      </c>
      <c r="H107" s="154" t="s">
        <v>418</v>
      </c>
      <c r="I107" s="154"/>
      <c r="J107" s="154"/>
      <c r="K107" s="154"/>
      <c r="L107" s="154"/>
    </row>
    <row r="108" spans="1:12" s="140" customFormat="1" ht="15">
      <c r="A108" s="328"/>
      <c r="B108" s="150" t="s">
        <v>229</v>
      </c>
      <c r="C108" s="143">
        <v>1</v>
      </c>
      <c r="D108" s="119">
        <v>636251710.4</v>
      </c>
      <c r="E108" s="153"/>
      <c r="F108" s="192"/>
      <c r="G108" s="187">
        <v>636251710.4</v>
      </c>
      <c r="H108" s="154" t="s">
        <v>419</v>
      </c>
      <c r="I108" s="154"/>
      <c r="J108" s="154"/>
      <c r="K108" s="154"/>
      <c r="L108" s="154"/>
    </row>
    <row r="109" spans="1:12" s="140" customFormat="1" ht="15">
      <c r="A109" s="328"/>
      <c r="B109" s="137" t="s">
        <v>372</v>
      </c>
      <c r="C109" s="138">
        <v>60</v>
      </c>
      <c r="D109" s="119">
        <v>57232445</v>
      </c>
      <c r="E109" s="155"/>
      <c r="F109" s="192"/>
      <c r="G109" s="187">
        <v>57232445</v>
      </c>
      <c r="H109" s="154" t="s">
        <v>420</v>
      </c>
      <c r="I109" s="154"/>
      <c r="J109" s="154"/>
      <c r="K109" s="154"/>
      <c r="L109" s="154"/>
    </row>
    <row r="110" spans="1:12" s="140" customFormat="1" ht="15">
      <c r="A110" s="325" t="s">
        <v>231</v>
      </c>
      <c r="B110" s="137" t="s">
        <v>232</v>
      </c>
      <c r="C110" s="138">
        <v>70</v>
      </c>
      <c r="D110" s="316">
        <v>148050000</v>
      </c>
      <c r="E110" s="285"/>
      <c r="F110" s="192"/>
      <c r="G110" s="308">
        <v>148050000</v>
      </c>
      <c r="H110" s="139"/>
      <c r="I110" s="139"/>
      <c r="J110" s="139"/>
      <c r="K110" s="139"/>
      <c r="L110" s="139"/>
    </row>
    <row r="111" spans="1:12" s="140" customFormat="1" ht="15">
      <c r="A111" s="326"/>
      <c r="B111" s="137" t="s">
        <v>234</v>
      </c>
      <c r="C111" s="138">
        <v>2</v>
      </c>
      <c r="D111" s="324"/>
      <c r="E111" s="287"/>
      <c r="F111" s="192"/>
      <c r="G111" s="309"/>
      <c r="H111" s="139"/>
      <c r="I111" s="139"/>
      <c r="J111" s="139"/>
      <c r="K111" s="139"/>
      <c r="L111" s="139"/>
    </row>
    <row r="112" spans="1:12" s="140" customFormat="1" ht="30.75">
      <c r="A112" s="326"/>
      <c r="B112" s="137" t="s">
        <v>235</v>
      </c>
      <c r="C112" s="138">
        <v>1</v>
      </c>
      <c r="D112" s="324"/>
      <c r="E112" s="287"/>
      <c r="F112" s="192"/>
      <c r="G112" s="309"/>
      <c r="H112" s="139"/>
      <c r="I112" s="139"/>
      <c r="J112" s="139"/>
      <c r="K112" s="139"/>
      <c r="L112" s="139"/>
    </row>
    <row r="113" spans="1:12" s="140" customFormat="1" ht="30.75">
      <c r="A113" s="326"/>
      <c r="B113" s="137" t="s">
        <v>278</v>
      </c>
      <c r="C113" s="138">
        <v>1</v>
      </c>
      <c r="D113" s="324"/>
      <c r="E113" s="287"/>
      <c r="F113" s="192"/>
      <c r="G113" s="309"/>
      <c r="H113" s="139"/>
      <c r="I113" s="139"/>
      <c r="J113" s="139"/>
      <c r="K113" s="139"/>
      <c r="L113" s="139"/>
    </row>
    <row r="114" spans="1:12" s="140" customFormat="1" ht="15">
      <c r="A114" s="326"/>
      <c r="B114" s="137" t="s">
        <v>287</v>
      </c>
      <c r="C114" s="138">
        <v>1</v>
      </c>
      <c r="D114" s="324"/>
      <c r="E114" s="287"/>
      <c r="F114" s="192"/>
      <c r="G114" s="309"/>
      <c r="H114" s="139"/>
      <c r="I114" s="139"/>
      <c r="J114" s="139"/>
      <c r="K114" s="139"/>
      <c r="L114" s="139"/>
    </row>
    <row r="115" spans="1:12" s="140" customFormat="1" ht="15">
      <c r="A115" s="326"/>
      <c r="B115" s="137" t="s">
        <v>279</v>
      </c>
      <c r="C115" s="138">
        <v>1</v>
      </c>
      <c r="D115" s="324"/>
      <c r="E115" s="287"/>
      <c r="F115" s="192"/>
      <c r="G115" s="309"/>
      <c r="H115" s="139"/>
      <c r="I115" s="139"/>
      <c r="J115" s="139"/>
      <c r="K115" s="139"/>
      <c r="L115" s="139"/>
    </row>
    <row r="116" spans="1:12" s="140" customFormat="1" ht="15">
      <c r="A116" s="326"/>
      <c r="B116" s="137" t="s">
        <v>373</v>
      </c>
      <c r="C116" s="138">
        <v>3</v>
      </c>
      <c r="D116" s="324"/>
      <c r="E116" s="287"/>
      <c r="F116" s="192"/>
      <c r="G116" s="309"/>
      <c r="H116" s="139"/>
      <c r="I116" s="139"/>
      <c r="J116" s="139"/>
      <c r="K116" s="139"/>
      <c r="L116" s="139"/>
    </row>
    <row r="117" spans="1:12" s="140" customFormat="1" ht="15">
      <c r="A117" s="326"/>
      <c r="B117" s="137" t="s">
        <v>237</v>
      </c>
      <c r="C117" s="138">
        <v>3</v>
      </c>
      <c r="D117" s="324"/>
      <c r="E117" s="287"/>
      <c r="F117" s="192"/>
      <c r="G117" s="309"/>
      <c r="H117" s="139"/>
      <c r="I117" s="139"/>
      <c r="J117" s="139"/>
      <c r="K117" s="139"/>
      <c r="L117" s="139"/>
    </row>
    <row r="118" spans="1:12" s="140" customFormat="1" ht="15">
      <c r="A118" s="326"/>
      <c r="B118" s="137" t="s">
        <v>238</v>
      </c>
      <c r="C118" s="138">
        <v>1</v>
      </c>
      <c r="D118" s="324"/>
      <c r="E118" s="287"/>
      <c r="F118" s="192"/>
      <c r="G118" s="309"/>
      <c r="H118" s="139"/>
      <c r="I118" s="139"/>
      <c r="J118" s="139"/>
      <c r="K118" s="139"/>
      <c r="L118" s="139"/>
    </row>
    <row r="119" spans="1:12" s="140" customFormat="1" ht="30.75">
      <c r="A119" s="326"/>
      <c r="B119" s="137" t="s">
        <v>239</v>
      </c>
      <c r="C119" s="138">
        <v>2</v>
      </c>
      <c r="D119" s="324"/>
      <c r="E119" s="287"/>
      <c r="F119" s="192"/>
      <c r="G119" s="309"/>
      <c r="H119" s="139"/>
      <c r="I119" s="139"/>
      <c r="J119" s="139"/>
      <c r="K119" s="139"/>
      <c r="L119" s="139"/>
    </row>
    <row r="120" spans="1:12" s="140" customFormat="1" ht="30.75">
      <c r="A120" s="326"/>
      <c r="B120" s="137" t="s">
        <v>374</v>
      </c>
      <c r="C120" s="138">
        <v>1</v>
      </c>
      <c r="D120" s="324"/>
      <c r="E120" s="287"/>
      <c r="F120" s="192"/>
      <c r="G120" s="309"/>
      <c r="H120" s="139"/>
      <c r="I120" s="139"/>
      <c r="J120" s="139"/>
      <c r="K120" s="139"/>
      <c r="L120" s="139"/>
    </row>
    <row r="121" spans="1:12" s="140" customFormat="1" ht="15">
      <c r="A121" s="326"/>
      <c r="B121" s="137" t="s">
        <v>375</v>
      </c>
      <c r="C121" s="138">
        <v>1</v>
      </c>
      <c r="D121" s="324"/>
      <c r="E121" s="287"/>
      <c r="F121" s="192"/>
      <c r="G121" s="309"/>
      <c r="H121" s="139"/>
      <c r="I121" s="139"/>
      <c r="J121" s="139"/>
      <c r="K121" s="139"/>
      <c r="L121" s="139"/>
    </row>
    <row r="122" spans="1:12" s="140" customFormat="1" ht="15">
      <c r="A122" s="326"/>
      <c r="B122" s="137" t="s">
        <v>376</v>
      </c>
      <c r="C122" s="138">
        <v>3</v>
      </c>
      <c r="D122" s="324"/>
      <c r="E122" s="287"/>
      <c r="F122" s="192"/>
      <c r="G122" s="309"/>
      <c r="H122" s="139"/>
      <c r="I122" s="139"/>
      <c r="J122" s="139"/>
      <c r="K122" s="139"/>
      <c r="L122" s="139"/>
    </row>
    <row r="123" spans="1:12" s="140" customFormat="1" ht="15">
      <c r="A123" s="326"/>
      <c r="B123" s="137" t="s">
        <v>377</v>
      </c>
      <c r="C123" s="138">
        <v>5</v>
      </c>
      <c r="D123" s="324"/>
      <c r="E123" s="287"/>
      <c r="F123" s="192"/>
      <c r="G123" s="309"/>
      <c r="H123" s="139"/>
      <c r="I123" s="139"/>
      <c r="J123" s="139"/>
      <c r="K123" s="139"/>
      <c r="L123" s="139"/>
    </row>
    <row r="124" spans="1:12" s="140" customFormat="1" ht="15">
      <c r="A124" s="326"/>
      <c r="B124" s="137" t="s">
        <v>240</v>
      </c>
      <c r="C124" s="138">
        <v>2</v>
      </c>
      <c r="D124" s="324"/>
      <c r="E124" s="287"/>
      <c r="F124" s="192"/>
      <c r="G124" s="309"/>
      <c r="H124" s="139"/>
      <c r="I124" s="139"/>
      <c r="J124" s="139"/>
      <c r="K124" s="139"/>
      <c r="L124" s="139"/>
    </row>
    <row r="125" spans="1:12" s="140" customFormat="1" ht="30.75">
      <c r="A125" s="326"/>
      <c r="B125" s="137" t="s">
        <v>378</v>
      </c>
      <c r="C125" s="138">
        <v>1</v>
      </c>
      <c r="D125" s="324"/>
      <c r="E125" s="287"/>
      <c r="F125" s="192"/>
      <c r="G125" s="309"/>
      <c r="H125" s="139"/>
      <c r="I125" s="139"/>
      <c r="J125" s="139"/>
      <c r="K125" s="139"/>
      <c r="L125" s="139"/>
    </row>
    <row r="126" spans="1:12" s="140" customFormat="1" ht="15">
      <c r="A126" s="326"/>
      <c r="B126" s="137" t="s">
        <v>379</v>
      </c>
      <c r="C126" s="138">
        <v>1</v>
      </c>
      <c r="D126" s="324"/>
      <c r="E126" s="287"/>
      <c r="F126" s="192"/>
      <c r="G126" s="309"/>
      <c r="H126" s="139"/>
      <c r="I126" s="139"/>
      <c r="J126" s="139"/>
      <c r="K126" s="139"/>
      <c r="L126" s="139"/>
    </row>
    <row r="127" spans="1:12" s="140" customFormat="1" ht="15">
      <c r="A127" s="326"/>
      <c r="B127" s="137" t="s">
        <v>380</v>
      </c>
      <c r="C127" s="138">
        <v>3</v>
      </c>
      <c r="D127" s="324"/>
      <c r="E127" s="287"/>
      <c r="F127" s="192"/>
      <c r="G127" s="309"/>
      <c r="H127" s="139"/>
      <c r="I127" s="139"/>
      <c r="J127" s="139"/>
      <c r="K127" s="139"/>
      <c r="L127" s="139"/>
    </row>
    <row r="128" spans="1:12" s="140" customFormat="1" ht="15">
      <c r="A128" s="327"/>
      <c r="B128" s="137" t="s">
        <v>288</v>
      </c>
      <c r="C128" s="138">
        <v>2</v>
      </c>
      <c r="D128" s="317"/>
      <c r="E128" s="286"/>
      <c r="F128" s="192"/>
      <c r="G128" s="310"/>
      <c r="H128" s="139"/>
      <c r="I128" s="139"/>
      <c r="J128" s="139"/>
      <c r="K128" s="139"/>
      <c r="L128" s="139"/>
    </row>
    <row r="129" spans="1:12" s="140" customFormat="1" ht="15">
      <c r="A129" s="302" t="s">
        <v>383</v>
      </c>
      <c r="B129" s="150" t="s">
        <v>289</v>
      </c>
      <c r="C129" s="143">
        <v>1</v>
      </c>
      <c r="D129" s="305">
        <f>+G129</f>
        <v>90160000</v>
      </c>
      <c r="E129" s="285"/>
      <c r="F129" s="192">
        <v>3000000</v>
      </c>
      <c r="G129" s="308">
        <v>90160000</v>
      </c>
      <c r="H129" s="139"/>
      <c r="I129" s="139"/>
      <c r="J129" s="139"/>
      <c r="K129" s="139"/>
      <c r="L129" s="139"/>
    </row>
    <row r="130" spans="1:12" s="140" customFormat="1" ht="15">
      <c r="A130" s="303"/>
      <c r="B130" s="150" t="s">
        <v>290</v>
      </c>
      <c r="C130" s="143">
        <v>1</v>
      </c>
      <c r="D130" s="306"/>
      <c r="E130" s="287"/>
      <c r="F130" s="192">
        <v>2000000</v>
      </c>
      <c r="G130" s="309"/>
      <c r="H130" s="139"/>
      <c r="I130" s="139"/>
      <c r="J130" s="139"/>
      <c r="K130" s="139"/>
      <c r="L130" s="139"/>
    </row>
    <row r="131" spans="1:12" s="140" customFormat="1" ht="15">
      <c r="A131" s="303"/>
      <c r="B131" s="150" t="s">
        <v>292</v>
      </c>
      <c r="C131" s="143">
        <v>2</v>
      </c>
      <c r="D131" s="306"/>
      <c r="E131" s="287"/>
      <c r="F131" s="192">
        <v>5000000</v>
      </c>
      <c r="G131" s="309"/>
      <c r="H131" s="139"/>
      <c r="I131" s="139"/>
      <c r="J131" s="139"/>
      <c r="K131" s="139"/>
      <c r="L131" s="139"/>
    </row>
    <row r="132" spans="1:12" s="140" customFormat="1" ht="15">
      <c r="A132" s="303"/>
      <c r="B132" s="150" t="s">
        <v>291</v>
      </c>
      <c r="C132" s="143">
        <v>1</v>
      </c>
      <c r="D132" s="306"/>
      <c r="E132" s="287"/>
      <c r="F132" s="192">
        <v>5000000</v>
      </c>
      <c r="G132" s="309"/>
      <c r="H132" s="139"/>
      <c r="I132" s="139"/>
      <c r="J132" s="139"/>
      <c r="K132" s="139"/>
      <c r="L132" s="139"/>
    </row>
    <row r="133" spans="1:12" s="140" customFormat="1" ht="30.75">
      <c r="A133" s="303"/>
      <c r="B133" s="150" t="s">
        <v>243</v>
      </c>
      <c r="C133" s="143">
        <v>3</v>
      </c>
      <c r="D133" s="306"/>
      <c r="E133" s="287"/>
      <c r="F133" s="192">
        <v>2000000</v>
      </c>
      <c r="G133" s="309"/>
      <c r="H133" s="139"/>
      <c r="I133" s="139"/>
      <c r="J133" s="139"/>
      <c r="K133" s="139"/>
      <c r="L133" s="139"/>
    </row>
    <row r="134" spans="1:12" s="140" customFormat="1" ht="77.25">
      <c r="A134" s="303"/>
      <c r="B134" s="150" t="s">
        <v>384</v>
      </c>
      <c r="C134" s="143">
        <v>2</v>
      </c>
      <c r="D134" s="306"/>
      <c r="E134" s="287"/>
      <c r="F134" s="192"/>
      <c r="G134" s="309"/>
      <c r="H134" s="139"/>
      <c r="I134" s="139"/>
      <c r="J134" s="139"/>
      <c r="K134" s="139"/>
      <c r="L134" s="139"/>
    </row>
    <row r="135" spans="1:12" s="140" customFormat="1" ht="46.5">
      <c r="A135" s="303"/>
      <c r="B135" s="150" t="s">
        <v>381</v>
      </c>
      <c r="C135" s="143">
        <v>3</v>
      </c>
      <c r="D135" s="306"/>
      <c r="E135" s="287"/>
      <c r="F135" s="192"/>
      <c r="G135" s="309"/>
      <c r="H135" s="139"/>
      <c r="I135" s="139"/>
      <c r="J135" s="139"/>
      <c r="K135" s="139"/>
      <c r="L135" s="139"/>
    </row>
    <row r="136" spans="1:12" s="140" customFormat="1" ht="15">
      <c r="A136" s="303"/>
      <c r="B136" s="150" t="s">
        <v>299</v>
      </c>
      <c r="C136" s="143">
        <v>10</v>
      </c>
      <c r="D136" s="306"/>
      <c r="E136" s="287"/>
      <c r="F136" s="192"/>
      <c r="G136" s="309"/>
      <c r="H136" s="139"/>
      <c r="I136" s="139"/>
      <c r="J136" s="139"/>
      <c r="K136" s="139"/>
      <c r="L136" s="139"/>
    </row>
    <row r="137" spans="1:12" s="140" customFormat="1" ht="15">
      <c r="A137" s="303"/>
      <c r="B137" s="150" t="s">
        <v>293</v>
      </c>
      <c r="C137" s="143">
        <v>1</v>
      </c>
      <c r="D137" s="306"/>
      <c r="E137" s="287"/>
      <c r="F137" s="192"/>
      <c r="G137" s="309"/>
      <c r="H137" s="139"/>
      <c r="I137" s="139"/>
      <c r="J137" s="139"/>
      <c r="K137" s="139"/>
      <c r="L137" s="139"/>
    </row>
    <row r="138" spans="1:12" s="140" customFormat="1" ht="30.75">
      <c r="A138" s="303"/>
      <c r="B138" s="150" t="s">
        <v>382</v>
      </c>
      <c r="C138" s="143">
        <v>1</v>
      </c>
      <c r="D138" s="306"/>
      <c r="E138" s="287"/>
      <c r="F138" s="192"/>
      <c r="G138" s="309"/>
      <c r="H138" s="139"/>
      <c r="I138" s="139"/>
      <c r="J138" s="139"/>
      <c r="K138" s="139"/>
      <c r="L138" s="139"/>
    </row>
    <row r="139" spans="1:12" s="140" customFormat="1" ht="30.75">
      <c r="A139" s="303"/>
      <c r="B139" s="150" t="s">
        <v>294</v>
      </c>
      <c r="C139" s="143">
        <v>1</v>
      </c>
      <c r="D139" s="306"/>
      <c r="E139" s="287"/>
      <c r="F139" s="192"/>
      <c r="G139" s="309"/>
      <c r="H139" s="139"/>
      <c r="I139" s="139"/>
      <c r="J139" s="139"/>
      <c r="K139" s="139"/>
      <c r="L139" s="139"/>
    </row>
    <row r="140" spans="1:12" s="140" customFormat="1" ht="15">
      <c r="A140" s="303"/>
      <c r="B140" s="150" t="s">
        <v>295</v>
      </c>
      <c r="C140" s="143">
        <v>1</v>
      </c>
      <c r="D140" s="307"/>
      <c r="E140" s="286"/>
      <c r="F140" s="192"/>
      <c r="G140" s="310"/>
      <c r="H140" s="139"/>
      <c r="I140" s="139"/>
      <c r="J140" s="139"/>
      <c r="K140" s="139"/>
      <c r="L140" s="139"/>
    </row>
    <row r="141" spans="1:12" s="140" customFormat="1" ht="15">
      <c r="A141" s="302" t="s">
        <v>194</v>
      </c>
      <c r="B141" s="147" t="s">
        <v>167</v>
      </c>
      <c r="C141" s="143">
        <v>3</v>
      </c>
      <c r="D141" s="305">
        <v>20457163</v>
      </c>
      <c r="E141" s="182"/>
      <c r="F141" s="192"/>
      <c r="G141" s="308">
        <v>20457163</v>
      </c>
      <c r="H141" s="139"/>
      <c r="I141" s="139"/>
      <c r="J141" s="139"/>
      <c r="K141" s="139"/>
      <c r="L141" s="139"/>
    </row>
    <row r="142" spans="1:12" s="140" customFormat="1" ht="15">
      <c r="A142" s="303"/>
      <c r="B142" s="147" t="s">
        <v>388</v>
      </c>
      <c r="C142" s="143">
        <v>60</v>
      </c>
      <c r="D142" s="306"/>
      <c r="E142" s="183"/>
      <c r="F142" s="192"/>
      <c r="G142" s="309"/>
      <c r="H142" s="139"/>
      <c r="I142" s="139"/>
      <c r="J142" s="139"/>
      <c r="K142" s="139"/>
      <c r="L142" s="139"/>
    </row>
    <row r="143" spans="1:12" s="140" customFormat="1" ht="15">
      <c r="A143" s="303"/>
      <c r="B143" s="147" t="s">
        <v>385</v>
      </c>
      <c r="C143" s="143">
        <v>10</v>
      </c>
      <c r="D143" s="306"/>
      <c r="E143" s="183"/>
      <c r="F143" s="192"/>
      <c r="G143" s="309"/>
      <c r="H143" s="139"/>
      <c r="I143" s="139"/>
      <c r="J143" s="139"/>
      <c r="K143" s="139"/>
      <c r="L143" s="139"/>
    </row>
    <row r="144" spans="1:12" s="140" customFormat="1" ht="15">
      <c r="A144" s="303"/>
      <c r="B144" s="147" t="s">
        <v>386</v>
      </c>
      <c r="C144" s="156">
        <v>1</v>
      </c>
      <c r="D144" s="306"/>
      <c r="E144" s="183"/>
      <c r="F144" s="192"/>
      <c r="G144" s="309"/>
      <c r="H144" s="139"/>
      <c r="I144" s="139"/>
      <c r="J144" s="139"/>
      <c r="K144" s="139"/>
      <c r="L144" s="139"/>
    </row>
    <row r="145" spans="1:12" s="140" customFormat="1" ht="15">
      <c r="A145" s="303"/>
      <c r="B145" s="147" t="s">
        <v>302</v>
      </c>
      <c r="C145" s="143">
        <v>1</v>
      </c>
      <c r="D145" s="306"/>
      <c r="E145" s="183"/>
      <c r="F145" s="192"/>
      <c r="G145" s="309"/>
      <c r="H145" s="139"/>
      <c r="I145" s="139"/>
      <c r="J145" s="139"/>
      <c r="K145" s="139"/>
      <c r="L145" s="139"/>
    </row>
    <row r="146" spans="1:12" s="140" customFormat="1" ht="15">
      <c r="A146" s="311"/>
      <c r="B146" s="147" t="s">
        <v>387</v>
      </c>
      <c r="C146" s="143">
        <v>4</v>
      </c>
      <c r="D146" s="307"/>
      <c r="E146" s="184"/>
      <c r="F146" s="192"/>
      <c r="G146" s="310"/>
      <c r="H146" s="139"/>
      <c r="I146" s="139"/>
      <c r="J146" s="139"/>
      <c r="K146" s="139"/>
      <c r="L146" s="139"/>
    </row>
    <row r="147" spans="1:12" s="140" customFormat="1" ht="15">
      <c r="A147" s="302" t="s">
        <v>195</v>
      </c>
      <c r="B147" s="147" t="s">
        <v>296</v>
      </c>
      <c r="C147" s="156">
        <v>1</v>
      </c>
      <c r="D147" s="305">
        <f>+G147</f>
        <v>127890000</v>
      </c>
      <c r="E147" s="285"/>
      <c r="F147" s="192">
        <v>5000000</v>
      </c>
      <c r="G147" s="308">
        <v>127890000</v>
      </c>
      <c r="H147" s="139"/>
      <c r="I147" s="139"/>
      <c r="J147" s="139"/>
      <c r="K147" s="139"/>
      <c r="L147" s="139"/>
    </row>
    <row r="148" spans="1:12" s="140" customFormat="1" ht="27.75" customHeight="1">
      <c r="A148" s="311"/>
      <c r="B148" s="147" t="s">
        <v>297</v>
      </c>
      <c r="C148" s="143">
        <v>1</v>
      </c>
      <c r="D148" s="307"/>
      <c r="E148" s="286"/>
      <c r="F148" s="192">
        <v>2000000</v>
      </c>
      <c r="G148" s="310"/>
      <c r="H148" s="139"/>
      <c r="I148" s="139"/>
      <c r="J148" s="139"/>
      <c r="K148" s="139"/>
      <c r="L148" s="139"/>
    </row>
    <row r="149" spans="1:12" s="140" customFormat="1" ht="46.5">
      <c r="A149" s="303" t="s">
        <v>397</v>
      </c>
      <c r="B149" s="137" t="s">
        <v>169</v>
      </c>
      <c r="C149" s="138">
        <v>4</v>
      </c>
      <c r="D149" s="318">
        <v>123010000</v>
      </c>
      <c r="E149" s="285"/>
      <c r="F149" s="192">
        <v>4570000</v>
      </c>
      <c r="G149" s="321">
        <v>123010000</v>
      </c>
      <c r="H149" s="139"/>
      <c r="I149" s="139"/>
      <c r="J149" s="139"/>
      <c r="K149" s="139"/>
      <c r="L149" s="139"/>
    </row>
    <row r="150" spans="1:12" s="140" customFormat="1" ht="30.75">
      <c r="A150" s="303"/>
      <c r="B150" s="137" t="s">
        <v>389</v>
      </c>
      <c r="C150" s="157">
        <v>1</v>
      </c>
      <c r="D150" s="319"/>
      <c r="E150" s="287"/>
      <c r="F150" s="192">
        <v>4000000</v>
      </c>
      <c r="G150" s="322"/>
      <c r="H150" s="139"/>
      <c r="I150" s="139"/>
      <c r="J150" s="139"/>
      <c r="K150" s="139"/>
      <c r="L150" s="139"/>
    </row>
    <row r="151" spans="1:12" s="140" customFormat="1" ht="15">
      <c r="A151" s="303"/>
      <c r="B151" s="137" t="s">
        <v>250</v>
      </c>
      <c r="C151" s="138">
        <v>1</v>
      </c>
      <c r="D151" s="319"/>
      <c r="E151" s="287"/>
      <c r="F151" s="192"/>
      <c r="G151" s="322"/>
      <c r="H151" s="139"/>
      <c r="I151" s="139"/>
      <c r="J151" s="139"/>
      <c r="K151" s="139"/>
      <c r="L151" s="139"/>
    </row>
    <row r="152" spans="1:12" s="140" customFormat="1" ht="77.25">
      <c r="A152" s="303"/>
      <c r="B152" s="137" t="s">
        <v>168</v>
      </c>
      <c r="C152" s="138">
        <v>3</v>
      </c>
      <c r="D152" s="319"/>
      <c r="E152" s="287"/>
      <c r="F152" s="192"/>
      <c r="G152" s="322"/>
      <c r="H152" s="139"/>
      <c r="I152" s="139"/>
      <c r="J152" s="139"/>
      <c r="K152" s="139"/>
      <c r="L152" s="139"/>
    </row>
    <row r="153" spans="1:12" s="140" customFormat="1" ht="30.75">
      <c r="A153" s="303"/>
      <c r="B153" s="137" t="s">
        <v>170</v>
      </c>
      <c r="C153" s="138">
        <v>9</v>
      </c>
      <c r="D153" s="319"/>
      <c r="E153" s="287"/>
      <c r="F153" s="192"/>
      <c r="G153" s="322"/>
      <c r="H153" s="139"/>
      <c r="I153" s="139"/>
      <c r="J153" s="139"/>
      <c r="K153" s="139"/>
      <c r="L153" s="139"/>
    </row>
    <row r="154" spans="1:12" s="140" customFormat="1" ht="46.5">
      <c r="A154" s="303"/>
      <c r="B154" s="137" t="s">
        <v>171</v>
      </c>
      <c r="C154" s="138">
        <v>6</v>
      </c>
      <c r="D154" s="319"/>
      <c r="E154" s="287"/>
      <c r="F154" s="192"/>
      <c r="G154" s="322"/>
      <c r="H154" s="139"/>
      <c r="I154" s="139"/>
      <c r="J154" s="139"/>
      <c r="K154" s="139"/>
      <c r="L154" s="139"/>
    </row>
    <row r="155" spans="1:12" s="140" customFormat="1" ht="30.75">
      <c r="A155" s="303"/>
      <c r="B155" s="137" t="s">
        <v>172</v>
      </c>
      <c r="C155" s="157">
        <v>1</v>
      </c>
      <c r="D155" s="319"/>
      <c r="E155" s="287"/>
      <c r="F155" s="192"/>
      <c r="G155" s="322"/>
      <c r="H155" s="139"/>
      <c r="I155" s="139"/>
      <c r="J155" s="139"/>
      <c r="K155" s="139"/>
      <c r="L155" s="139"/>
    </row>
    <row r="156" spans="1:12" s="140" customFormat="1" ht="46.5">
      <c r="A156" s="303"/>
      <c r="B156" s="137" t="s">
        <v>390</v>
      </c>
      <c r="C156" s="138">
        <v>1</v>
      </c>
      <c r="D156" s="319"/>
      <c r="E156" s="287"/>
      <c r="F156" s="192"/>
      <c r="G156" s="322"/>
      <c r="H156" s="139"/>
      <c r="I156" s="139"/>
      <c r="J156" s="139"/>
      <c r="K156" s="139"/>
      <c r="L156" s="139"/>
    </row>
    <row r="157" spans="1:12" s="140" customFormat="1" ht="30.75">
      <c r="A157" s="303"/>
      <c r="B157" s="137" t="s">
        <v>173</v>
      </c>
      <c r="C157" s="157">
        <v>1</v>
      </c>
      <c r="D157" s="319"/>
      <c r="E157" s="287"/>
      <c r="F157" s="192"/>
      <c r="G157" s="322"/>
      <c r="H157" s="139"/>
      <c r="I157" s="139"/>
      <c r="J157" s="139"/>
      <c r="K157" s="139"/>
      <c r="L157" s="139"/>
    </row>
    <row r="158" spans="1:12" s="140" customFormat="1" ht="30.75">
      <c r="A158" s="303"/>
      <c r="B158" s="137" t="s">
        <v>174</v>
      </c>
      <c r="C158" s="138">
        <v>6</v>
      </c>
      <c r="D158" s="319"/>
      <c r="E158" s="287"/>
      <c r="F158" s="192"/>
      <c r="G158" s="322"/>
      <c r="H158" s="139"/>
      <c r="I158" s="139"/>
      <c r="J158" s="139"/>
      <c r="K158" s="139"/>
      <c r="L158" s="139"/>
    </row>
    <row r="159" spans="1:12" s="158" customFormat="1" ht="15">
      <c r="A159" s="303"/>
      <c r="B159" s="137" t="s">
        <v>175</v>
      </c>
      <c r="C159" s="138">
        <v>9</v>
      </c>
      <c r="D159" s="319"/>
      <c r="E159" s="287"/>
      <c r="F159" s="192"/>
      <c r="G159" s="322"/>
      <c r="H159" s="139"/>
      <c r="I159" s="139"/>
      <c r="J159" s="139"/>
      <c r="K159" s="139"/>
      <c r="L159" s="139"/>
    </row>
    <row r="160" spans="1:12" s="158" customFormat="1" ht="61.5">
      <c r="A160" s="303"/>
      <c r="B160" s="137" t="s">
        <v>176</v>
      </c>
      <c r="C160" s="157">
        <v>1</v>
      </c>
      <c r="D160" s="319"/>
      <c r="E160" s="287"/>
      <c r="F160" s="192"/>
      <c r="G160" s="322"/>
      <c r="H160" s="139"/>
      <c r="I160" s="139"/>
      <c r="J160" s="139"/>
      <c r="K160" s="139"/>
      <c r="L160" s="139"/>
    </row>
    <row r="161" spans="1:12" s="158" customFormat="1" ht="15">
      <c r="A161" s="303"/>
      <c r="B161" s="137" t="s">
        <v>177</v>
      </c>
      <c r="C161" s="138">
        <v>1</v>
      </c>
      <c r="D161" s="319"/>
      <c r="E161" s="287"/>
      <c r="F161" s="192"/>
      <c r="G161" s="322"/>
      <c r="H161" s="139"/>
      <c r="I161" s="139"/>
      <c r="J161" s="139"/>
      <c r="K161" s="139"/>
      <c r="L161" s="139"/>
    </row>
    <row r="162" spans="1:12" s="158" customFormat="1" ht="30.75">
      <c r="A162" s="303"/>
      <c r="B162" s="137" t="s">
        <v>178</v>
      </c>
      <c r="C162" s="157">
        <v>1</v>
      </c>
      <c r="D162" s="319"/>
      <c r="E162" s="287"/>
      <c r="F162" s="192"/>
      <c r="G162" s="322"/>
      <c r="H162" s="139"/>
      <c r="I162" s="139"/>
      <c r="J162" s="139"/>
      <c r="K162" s="139"/>
      <c r="L162" s="139"/>
    </row>
    <row r="163" spans="1:12" s="158" customFormat="1" ht="30.75">
      <c r="A163" s="303"/>
      <c r="B163" s="137" t="s">
        <v>179</v>
      </c>
      <c r="C163" s="157">
        <v>1</v>
      </c>
      <c r="D163" s="319"/>
      <c r="E163" s="287"/>
      <c r="F163" s="192"/>
      <c r="G163" s="322"/>
      <c r="H163" s="139"/>
      <c r="I163" s="139"/>
      <c r="J163" s="139"/>
      <c r="K163" s="139"/>
      <c r="L163" s="139"/>
    </row>
    <row r="164" spans="1:12" s="158" customFormat="1" ht="30.75">
      <c r="A164" s="303"/>
      <c r="B164" s="137" t="s">
        <v>251</v>
      </c>
      <c r="C164" s="157">
        <v>1</v>
      </c>
      <c r="D164" s="319"/>
      <c r="E164" s="287"/>
      <c r="F164" s="192"/>
      <c r="G164" s="322"/>
      <c r="H164" s="139"/>
      <c r="I164" s="139"/>
      <c r="J164" s="139"/>
      <c r="K164" s="139"/>
      <c r="L164" s="139"/>
    </row>
    <row r="165" spans="1:12" s="158" customFormat="1" ht="15">
      <c r="A165" s="303"/>
      <c r="B165" s="137" t="s">
        <v>180</v>
      </c>
      <c r="C165" s="138">
        <v>1</v>
      </c>
      <c r="D165" s="320"/>
      <c r="E165" s="286"/>
      <c r="F165" s="192"/>
      <c r="G165" s="323"/>
      <c r="H165" s="139"/>
      <c r="I165" s="139"/>
      <c r="J165" s="139"/>
      <c r="K165" s="139"/>
      <c r="L165" s="139"/>
    </row>
    <row r="166" spans="1:12" s="158" customFormat="1" ht="30.75">
      <c r="A166" s="302" t="s">
        <v>196</v>
      </c>
      <c r="B166" s="137" t="s">
        <v>181</v>
      </c>
      <c r="C166" s="138">
        <v>2</v>
      </c>
      <c r="D166" s="316">
        <v>75350000</v>
      </c>
      <c r="E166" s="285"/>
      <c r="F166" s="192"/>
      <c r="G166" s="308">
        <v>75350000</v>
      </c>
      <c r="H166" s="139"/>
      <c r="I166" s="139"/>
      <c r="J166" s="139"/>
      <c r="K166" s="139"/>
      <c r="L166" s="139"/>
    </row>
    <row r="167" spans="1:12" s="158" customFormat="1" ht="30.75">
      <c r="A167" s="303"/>
      <c r="B167" s="137" t="s">
        <v>182</v>
      </c>
      <c r="C167" s="157">
        <v>1</v>
      </c>
      <c r="D167" s="317"/>
      <c r="E167" s="286"/>
      <c r="F167" s="192"/>
      <c r="G167" s="310"/>
      <c r="H167" s="139"/>
      <c r="I167" s="139"/>
      <c r="J167" s="139"/>
      <c r="K167" s="139"/>
      <c r="L167" s="139"/>
    </row>
    <row r="168" spans="1:12" s="158" customFormat="1" ht="30.75">
      <c r="A168" s="302" t="s">
        <v>197</v>
      </c>
      <c r="B168" s="137" t="s">
        <v>183</v>
      </c>
      <c r="C168" s="157">
        <v>1</v>
      </c>
      <c r="D168" s="312">
        <f>616000000+1219155660.93</f>
        <v>1835155660.93</v>
      </c>
      <c r="E168" s="285"/>
      <c r="F168" s="191"/>
      <c r="G168" s="292">
        <f>+J168+J169</f>
        <v>0</v>
      </c>
      <c r="H168" s="159" t="s">
        <v>421</v>
      </c>
      <c r="I168" s="159"/>
      <c r="J168" s="159"/>
      <c r="K168" s="159"/>
      <c r="L168" s="159"/>
    </row>
    <row r="169" spans="1:12" s="158" customFormat="1" ht="15">
      <c r="A169" s="303"/>
      <c r="B169" s="137" t="s">
        <v>184</v>
      </c>
      <c r="C169" s="138">
        <v>11</v>
      </c>
      <c r="D169" s="313"/>
      <c r="E169" s="287"/>
      <c r="F169" s="191"/>
      <c r="G169" s="293"/>
      <c r="H169" s="159"/>
      <c r="I169" s="159"/>
      <c r="J169" s="159"/>
      <c r="K169" s="159"/>
      <c r="L169" s="159"/>
    </row>
    <row r="170" spans="1:12" s="158" customFormat="1" ht="15">
      <c r="A170" s="303"/>
      <c r="B170" s="137" t="s">
        <v>185</v>
      </c>
      <c r="C170" s="157">
        <v>1</v>
      </c>
      <c r="D170" s="313"/>
      <c r="E170" s="287"/>
      <c r="F170" s="191"/>
      <c r="G170" s="293"/>
      <c r="H170" s="139"/>
      <c r="I170" s="139"/>
      <c r="J170" s="139"/>
      <c r="K170" s="139"/>
      <c r="L170" s="139"/>
    </row>
    <row r="171" spans="1:12" s="158" customFormat="1" ht="30.75">
      <c r="A171" s="303"/>
      <c r="B171" s="137" t="s">
        <v>186</v>
      </c>
      <c r="C171" s="157">
        <v>1</v>
      </c>
      <c r="D171" s="313"/>
      <c r="E171" s="287"/>
      <c r="F171" s="191"/>
      <c r="G171" s="293"/>
      <c r="H171" s="139"/>
      <c r="I171" s="139"/>
      <c r="J171" s="139"/>
      <c r="K171" s="139"/>
      <c r="L171" s="139"/>
    </row>
    <row r="172" spans="1:12" s="158" customFormat="1" ht="30.75">
      <c r="A172" s="311"/>
      <c r="B172" s="137" t="s">
        <v>187</v>
      </c>
      <c r="C172" s="157">
        <v>1</v>
      </c>
      <c r="D172" s="314"/>
      <c r="E172" s="286"/>
      <c r="F172" s="191"/>
      <c r="G172" s="315"/>
      <c r="H172" s="139"/>
      <c r="I172" s="139"/>
      <c r="J172" s="139"/>
      <c r="K172" s="139"/>
      <c r="L172" s="139"/>
    </row>
    <row r="173" spans="1:12" s="140" customFormat="1" ht="15">
      <c r="A173" s="302" t="s">
        <v>198</v>
      </c>
      <c r="B173" s="147" t="s">
        <v>254</v>
      </c>
      <c r="C173" s="143">
        <v>2</v>
      </c>
      <c r="D173" s="305">
        <v>152848094</v>
      </c>
      <c r="E173" s="285"/>
      <c r="F173" s="192"/>
      <c r="G173" s="308">
        <v>152848094</v>
      </c>
      <c r="H173" s="139"/>
      <c r="I173" s="139"/>
      <c r="J173" s="139"/>
      <c r="K173" s="139"/>
      <c r="L173" s="139"/>
    </row>
    <row r="174" spans="1:12" s="140" customFormat="1" ht="15">
      <c r="A174" s="303"/>
      <c r="B174" s="147" t="s">
        <v>256</v>
      </c>
      <c r="C174" s="143">
        <v>1</v>
      </c>
      <c r="D174" s="306"/>
      <c r="E174" s="287"/>
      <c r="F174" s="192"/>
      <c r="G174" s="309"/>
      <c r="H174" s="139"/>
      <c r="I174" s="139"/>
      <c r="J174" s="139"/>
      <c r="K174" s="139"/>
      <c r="L174" s="139"/>
    </row>
    <row r="175" spans="1:12" s="140" customFormat="1" ht="15">
      <c r="A175" s="303"/>
      <c r="B175" s="147" t="s">
        <v>258</v>
      </c>
      <c r="C175" s="143">
        <v>6</v>
      </c>
      <c r="D175" s="306"/>
      <c r="E175" s="287"/>
      <c r="F175" s="192"/>
      <c r="G175" s="309"/>
      <c r="H175" s="139"/>
      <c r="I175" s="139"/>
      <c r="J175" s="139"/>
      <c r="K175" s="139"/>
      <c r="L175" s="139"/>
    </row>
    <row r="176" spans="1:12" s="140" customFormat="1" ht="30.75">
      <c r="A176" s="303"/>
      <c r="B176" s="147" t="s">
        <v>145</v>
      </c>
      <c r="C176" s="156">
        <v>1</v>
      </c>
      <c r="D176" s="306"/>
      <c r="E176" s="287"/>
      <c r="F176" s="192"/>
      <c r="G176" s="309"/>
      <c r="H176" s="139"/>
      <c r="I176" s="139"/>
      <c r="J176" s="139"/>
      <c r="K176" s="139"/>
      <c r="L176" s="139"/>
    </row>
    <row r="177" spans="1:12" s="140" customFormat="1" ht="30.75">
      <c r="A177" s="303"/>
      <c r="B177" s="147" t="s">
        <v>298</v>
      </c>
      <c r="C177" s="156">
        <v>1</v>
      </c>
      <c r="D177" s="306"/>
      <c r="E177" s="287"/>
      <c r="F177" s="192"/>
      <c r="G177" s="309"/>
      <c r="H177" s="139"/>
      <c r="I177" s="139"/>
      <c r="J177" s="139"/>
      <c r="K177" s="139"/>
      <c r="L177" s="139"/>
    </row>
    <row r="178" spans="1:12" s="140" customFormat="1" ht="15">
      <c r="A178" s="303"/>
      <c r="B178" s="147" t="s">
        <v>260</v>
      </c>
      <c r="C178" s="143">
        <v>1</v>
      </c>
      <c r="D178" s="306"/>
      <c r="E178" s="287"/>
      <c r="F178" s="192"/>
      <c r="G178" s="309"/>
      <c r="H178" s="139"/>
      <c r="I178" s="139"/>
      <c r="J178" s="139"/>
      <c r="K178" s="139"/>
      <c r="L178" s="139"/>
    </row>
    <row r="179" spans="1:12" s="140" customFormat="1" ht="46.5">
      <c r="A179" s="303"/>
      <c r="B179" s="147" t="s">
        <v>261</v>
      </c>
      <c r="C179" s="156">
        <v>1</v>
      </c>
      <c r="D179" s="306"/>
      <c r="E179" s="287"/>
      <c r="F179" s="192"/>
      <c r="G179" s="309"/>
      <c r="H179" s="139"/>
      <c r="I179" s="139"/>
      <c r="J179" s="139"/>
      <c r="K179" s="139"/>
      <c r="L179" s="139"/>
    </row>
    <row r="180" spans="1:12" s="140" customFormat="1" ht="15">
      <c r="A180" s="303"/>
      <c r="B180" s="147" t="s">
        <v>262</v>
      </c>
      <c r="C180" s="156">
        <v>1</v>
      </c>
      <c r="D180" s="306"/>
      <c r="E180" s="287"/>
      <c r="F180" s="192"/>
      <c r="G180" s="309"/>
      <c r="H180" s="139"/>
      <c r="I180" s="139"/>
      <c r="J180" s="139"/>
      <c r="K180" s="139"/>
      <c r="L180" s="139"/>
    </row>
    <row r="181" spans="1:12" s="140" customFormat="1" ht="15">
      <c r="A181" s="303"/>
      <c r="B181" s="147" t="s">
        <v>265</v>
      </c>
      <c r="C181" s="156">
        <v>0.3</v>
      </c>
      <c r="D181" s="306"/>
      <c r="E181" s="287"/>
      <c r="F181" s="192"/>
      <c r="G181" s="309"/>
      <c r="H181" s="139"/>
      <c r="I181" s="139"/>
      <c r="J181" s="139"/>
      <c r="K181" s="139"/>
      <c r="L181" s="139"/>
    </row>
    <row r="182" spans="1:12" s="140" customFormat="1" ht="15">
      <c r="A182" s="303"/>
      <c r="B182" s="147" t="s">
        <v>266</v>
      </c>
      <c r="C182" s="143">
        <v>1</v>
      </c>
      <c r="D182" s="306"/>
      <c r="E182" s="287"/>
      <c r="F182" s="192"/>
      <c r="G182" s="309"/>
      <c r="H182" s="139"/>
      <c r="I182" s="139"/>
      <c r="J182" s="139"/>
      <c r="K182" s="139"/>
      <c r="L182" s="139"/>
    </row>
    <row r="183" spans="1:12" s="140" customFormat="1" ht="15">
      <c r="A183" s="303"/>
      <c r="B183" s="147" t="s">
        <v>150</v>
      </c>
      <c r="C183" s="143">
        <v>2</v>
      </c>
      <c r="D183" s="306"/>
      <c r="E183" s="287"/>
      <c r="F183" s="192"/>
      <c r="G183" s="309"/>
      <c r="H183" s="139"/>
      <c r="I183" s="139"/>
      <c r="J183" s="139"/>
      <c r="K183" s="139"/>
      <c r="L183" s="139"/>
    </row>
    <row r="184" spans="1:12" s="140" customFormat="1" ht="15">
      <c r="A184" s="303"/>
      <c r="B184" s="147" t="s">
        <v>391</v>
      </c>
      <c r="C184" s="156">
        <v>1</v>
      </c>
      <c r="D184" s="306"/>
      <c r="E184" s="287"/>
      <c r="F184" s="192"/>
      <c r="G184" s="309"/>
      <c r="H184" s="139"/>
      <c r="I184" s="139"/>
      <c r="J184" s="139"/>
      <c r="K184" s="139"/>
      <c r="L184" s="139"/>
    </row>
    <row r="185" spans="1:12" s="140" customFormat="1" ht="15">
      <c r="A185" s="303"/>
      <c r="B185" s="147" t="s">
        <v>268</v>
      </c>
      <c r="C185" s="156">
        <v>0.5</v>
      </c>
      <c r="D185" s="306"/>
      <c r="E185" s="287"/>
      <c r="F185" s="192"/>
      <c r="G185" s="309"/>
      <c r="H185" s="139"/>
      <c r="I185" s="139"/>
      <c r="J185" s="139"/>
      <c r="K185" s="139"/>
      <c r="L185" s="139"/>
    </row>
    <row r="186" spans="1:12" s="140" customFormat="1" ht="15">
      <c r="A186" s="303"/>
      <c r="B186" s="147" t="s">
        <v>263</v>
      </c>
      <c r="C186" s="143">
        <v>1</v>
      </c>
      <c r="D186" s="306"/>
      <c r="E186" s="287"/>
      <c r="F186" s="192"/>
      <c r="G186" s="309"/>
      <c r="H186" s="139"/>
      <c r="I186" s="139"/>
      <c r="J186" s="139"/>
      <c r="K186" s="139"/>
      <c r="L186" s="139"/>
    </row>
    <row r="187" spans="1:12" s="140" customFormat="1" ht="15">
      <c r="A187" s="311"/>
      <c r="B187" s="147" t="s">
        <v>264</v>
      </c>
      <c r="C187" s="143">
        <v>1</v>
      </c>
      <c r="D187" s="307"/>
      <c r="E187" s="286"/>
      <c r="F187" s="192"/>
      <c r="G187" s="310"/>
      <c r="H187" s="139"/>
      <c r="I187" s="139"/>
      <c r="J187" s="139"/>
      <c r="K187" s="139"/>
      <c r="L187" s="139"/>
    </row>
    <row r="188" spans="1:12" s="140" customFormat="1" ht="30.75">
      <c r="A188" s="302" t="s">
        <v>199</v>
      </c>
      <c r="B188" s="147" t="s">
        <v>392</v>
      </c>
      <c r="C188" s="143">
        <v>6</v>
      </c>
      <c r="D188" s="288">
        <v>108640824.67</v>
      </c>
      <c r="E188" s="285"/>
      <c r="F188" s="192"/>
      <c r="G188" s="292">
        <v>108640824.67</v>
      </c>
      <c r="H188" s="139"/>
      <c r="I188" s="139"/>
      <c r="J188" s="139"/>
      <c r="K188" s="139"/>
      <c r="L188" s="139"/>
    </row>
    <row r="189" spans="1:12" s="158" customFormat="1" ht="15">
      <c r="A189" s="303"/>
      <c r="B189" s="147" t="s">
        <v>188</v>
      </c>
      <c r="C189" s="143">
        <v>1</v>
      </c>
      <c r="D189" s="289"/>
      <c r="E189" s="287"/>
      <c r="F189" s="192"/>
      <c r="G189" s="293"/>
      <c r="H189" s="139"/>
      <c r="I189" s="139"/>
      <c r="J189" s="139"/>
      <c r="K189" s="139"/>
      <c r="L189" s="139"/>
    </row>
    <row r="190" spans="1:12" s="158" customFormat="1" ht="15">
      <c r="A190" s="303"/>
      <c r="B190" s="147" t="s">
        <v>393</v>
      </c>
      <c r="C190" s="143">
        <v>1</v>
      </c>
      <c r="D190" s="289"/>
      <c r="E190" s="287"/>
      <c r="F190" s="192"/>
      <c r="G190" s="293"/>
      <c r="H190" s="139"/>
      <c r="I190" s="139"/>
      <c r="J190" s="139"/>
      <c r="K190" s="139"/>
      <c r="L190" s="139"/>
    </row>
    <row r="191" spans="1:12" s="158" customFormat="1" ht="30.75">
      <c r="A191" s="303"/>
      <c r="B191" s="147" t="s">
        <v>394</v>
      </c>
      <c r="C191" s="143">
        <v>2</v>
      </c>
      <c r="D191" s="289"/>
      <c r="E191" s="287"/>
      <c r="F191" s="192"/>
      <c r="G191" s="293"/>
      <c r="H191" s="139"/>
      <c r="I191" s="139"/>
      <c r="J191" s="139"/>
      <c r="K191" s="139"/>
      <c r="L191" s="139"/>
    </row>
    <row r="192" spans="1:12" s="158" customFormat="1" ht="30.75">
      <c r="A192" s="303"/>
      <c r="B192" s="147" t="s">
        <v>395</v>
      </c>
      <c r="C192" s="143">
        <v>2</v>
      </c>
      <c r="D192" s="289"/>
      <c r="E192" s="287"/>
      <c r="F192" s="192"/>
      <c r="G192" s="293"/>
      <c r="H192" s="139"/>
      <c r="I192" s="139"/>
      <c r="J192" s="139"/>
      <c r="K192" s="139"/>
      <c r="L192" s="139"/>
    </row>
    <row r="193" spans="1:12" s="158" customFormat="1" ht="30.75">
      <c r="A193" s="303"/>
      <c r="B193" s="147" t="s">
        <v>396</v>
      </c>
      <c r="C193" s="143">
        <v>1</v>
      </c>
      <c r="D193" s="289"/>
      <c r="E193" s="287"/>
      <c r="F193" s="192"/>
      <c r="G193" s="293"/>
      <c r="H193" s="139"/>
      <c r="I193" s="139"/>
      <c r="J193" s="139"/>
      <c r="K193" s="139"/>
      <c r="L193" s="139"/>
    </row>
    <row r="194" spans="1:12" s="158" customFormat="1" ht="31.5" thickBot="1">
      <c r="A194" s="304"/>
      <c r="B194" s="160" t="s">
        <v>452</v>
      </c>
      <c r="C194" s="161">
        <v>3</v>
      </c>
      <c r="D194" s="290"/>
      <c r="E194" s="291"/>
      <c r="F194" s="192"/>
      <c r="G194" s="294"/>
      <c r="H194" s="139"/>
      <c r="I194" s="139"/>
      <c r="J194" s="139"/>
      <c r="K194" s="139"/>
      <c r="L194" s="139"/>
    </row>
    <row r="195" spans="1:7" ht="15">
      <c r="A195" s="295"/>
      <c r="B195" s="295"/>
      <c r="C195" s="295"/>
      <c r="D195" s="297">
        <f>SUM(D5:D194)</f>
        <v>6636714304</v>
      </c>
      <c r="E195" s="162"/>
      <c r="F195" s="299">
        <f>SUM(F5:F194)</f>
        <v>150000000</v>
      </c>
      <c r="G195" s="300">
        <f>SUM(G5:G194)</f>
        <v>4801558643.07</v>
      </c>
    </row>
    <row r="196" spans="1:8" ht="15.75" thickBot="1">
      <c r="A196" s="296"/>
      <c r="B196" s="296"/>
      <c r="C196" s="296"/>
      <c r="D196" s="298"/>
      <c r="E196" s="163"/>
      <c r="F196" s="299"/>
      <c r="G196" s="301"/>
      <c r="H196" s="164" t="s">
        <v>422</v>
      </c>
    </row>
    <row r="197" spans="1:12" ht="15">
      <c r="A197" s="165"/>
      <c r="B197" s="166"/>
      <c r="C197" s="121"/>
      <c r="D197" s="123">
        <v>6245922249.93</v>
      </c>
      <c r="E197" s="124" t="s">
        <v>451</v>
      </c>
      <c r="F197" s="123"/>
      <c r="G197" s="167"/>
      <c r="K197" s="167"/>
      <c r="L197" s="167"/>
    </row>
    <row r="198" spans="1:12" ht="15">
      <c r="A198" s="168"/>
      <c r="B198" s="168" t="s">
        <v>10</v>
      </c>
      <c r="C198" s="123"/>
      <c r="D198" s="196">
        <f>+D173</f>
        <v>152848094</v>
      </c>
      <c r="E198" s="124" t="s">
        <v>423</v>
      </c>
      <c r="F198" s="123" t="s">
        <v>425</v>
      </c>
      <c r="G198" s="167" t="s">
        <v>425</v>
      </c>
      <c r="K198" s="167"/>
      <c r="L198" s="167"/>
    </row>
    <row r="199" spans="1:12" ht="15">
      <c r="A199" s="165"/>
      <c r="B199" s="169"/>
      <c r="C199" s="121"/>
      <c r="D199" s="196">
        <f>+D188</f>
        <v>108640824.67</v>
      </c>
      <c r="E199" s="124" t="s">
        <v>423</v>
      </c>
      <c r="F199" s="123" t="s">
        <v>425</v>
      </c>
      <c r="G199" s="167" t="s">
        <v>425</v>
      </c>
      <c r="K199" s="167"/>
      <c r="L199" s="167"/>
    </row>
    <row r="200" spans="1:12" ht="15">
      <c r="A200" s="165"/>
      <c r="B200" s="169"/>
      <c r="C200" s="121"/>
      <c r="D200" s="196">
        <v>102674520</v>
      </c>
      <c r="E200" s="124" t="s">
        <v>424</v>
      </c>
      <c r="F200" s="123" t="s">
        <v>426</v>
      </c>
      <c r="G200" s="167" t="s">
        <v>426</v>
      </c>
      <c r="K200" s="167"/>
      <c r="L200" s="167"/>
    </row>
    <row r="201" spans="1:12" ht="15">
      <c r="A201" s="165"/>
      <c r="B201" s="169"/>
      <c r="C201" s="121"/>
      <c r="D201" s="197">
        <f>+J106</f>
        <v>461506500</v>
      </c>
      <c r="E201" s="124"/>
      <c r="F201" s="123"/>
      <c r="G201" s="167" t="s">
        <v>426</v>
      </c>
      <c r="K201" s="167"/>
      <c r="L201" s="167"/>
    </row>
    <row r="202" spans="1:7" ht="15">
      <c r="A202" s="165"/>
      <c r="B202" s="169"/>
      <c r="C202" s="194">
        <v>261488918.67</v>
      </c>
      <c r="D202" s="124">
        <f>+D197+D198+D199-D200-D201</f>
        <v>5943230148.6</v>
      </c>
      <c r="E202" s="124"/>
      <c r="F202" s="123"/>
      <c r="G202" s="124"/>
    </row>
    <row r="203" spans="1:7" ht="15.75" thickBot="1">
      <c r="A203" s="165"/>
      <c r="B203" s="170"/>
      <c r="C203" s="121"/>
      <c r="D203" s="195">
        <f>+D108</f>
        <v>636251710.4</v>
      </c>
      <c r="E203" s="124" t="s">
        <v>454</v>
      </c>
      <c r="F203" s="123" t="s">
        <v>425</v>
      </c>
      <c r="G203" s="124" t="s">
        <v>425</v>
      </c>
    </row>
    <row r="204" spans="1:26" s="124" customFormat="1" ht="15">
      <c r="A204" s="171"/>
      <c r="B204" s="172" t="s">
        <v>450</v>
      </c>
      <c r="C204" s="121"/>
      <c r="D204" s="195">
        <f>+D109</f>
        <v>57232445</v>
      </c>
      <c r="E204" s="124" t="s">
        <v>454</v>
      </c>
      <c r="F204" s="123" t="s">
        <v>425</v>
      </c>
      <c r="G204" s="195" t="s">
        <v>425</v>
      </c>
      <c r="M204" s="133"/>
      <c r="N204" s="133"/>
      <c r="O204" s="133"/>
      <c r="P204" s="133"/>
      <c r="Q204" s="133"/>
      <c r="R204" s="133"/>
      <c r="S204" s="133"/>
      <c r="T204" s="133"/>
      <c r="U204" s="133"/>
      <c r="V204" s="133"/>
      <c r="W204" s="133"/>
      <c r="X204" s="133"/>
      <c r="Y204" s="133"/>
      <c r="Z204" s="133"/>
    </row>
    <row r="205" spans="1:26" s="124" customFormat="1" ht="15">
      <c r="A205" s="171"/>
      <c r="B205" s="169" t="s">
        <v>141</v>
      </c>
      <c r="C205" s="121"/>
      <c r="D205" s="195">
        <f>+D202+D203+D204</f>
        <v>6636714304</v>
      </c>
      <c r="F205" s="123"/>
      <c r="M205" s="133"/>
      <c r="N205" s="133"/>
      <c r="O205" s="133"/>
      <c r="P205" s="133"/>
      <c r="Q205" s="133"/>
      <c r="R205" s="133"/>
      <c r="S205" s="133"/>
      <c r="T205" s="133"/>
      <c r="U205" s="133"/>
      <c r="V205" s="133"/>
      <c r="W205" s="133"/>
      <c r="X205" s="133"/>
      <c r="Y205" s="133"/>
      <c r="Z205" s="133"/>
    </row>
    <row r="206" spans="1:26" s="124" customFormat="1" ht="15">
      <c r="A206" s="165"/>
      <c r="B206" s="169"/>
      <c r="C206" s="121"/>
      <c r="D206" s="124">
        <f>+F195</f>
        <v>150000000</v>
      </c>
      <c r="E206" s="124" t="s">
        <v>427</v>
      </c>
      <c r="F206" s="123" t="s">
        <v>426</v>
      </c>
      <c r="M206" s="133"/>
      <c r="N206" s="133"/>
      <c r="O206" s="133"/>
      <c r="P206" s="133"/>
      <c r="Q206" s="133"/>
      <c r="R206" s="133"/>
      <c r="S206" s="133"/>
      <c r="T206" s="133"/>
      <c r="U206" s="133"/>
      <c r="V206" s="133"/>
      <c r="W206" s="133"/>
      <c r="X206" s="133"/>
      <c r="Y206" s="133"/>
      <c r="Z206" s="133"/>
    </row>
    <row r="207" spans="1:26" s="124" customFormat="1" ht="15">
      <c r="A207" s="165"/>
      <c r="B207" s="169"/>
      <c r="C207" s="121"/>
      <c r="D207" s="195">
        <f>+D205-D206</f>
        <v>6486714304</v>
      </c>
      <c r="F207" s="123"/>
      <c r="M207" s="133"/>
      <c r="N207" s="133"/>
      <c r="O207" s="133"/>
      <c r="P207" s="133"/>
      <c r="Q207" s="133"/>
      <c r="R207" s="133"/>
      <c r="S207" s="133"/>
      <c r="T207" s="133"/>
      <c r="U207" s="133"/>
      <c r="V207" s="133"/>
      <c r="W207" s="133"/>
      <c r="X207" s="133"/>
      <c r="Y207" s="133"/>
      <c r="Z207" s="133"/>
    </row>
    <row r="208" spans="1:26" s="124" customFormat="1" ht="15.75" thickBot="1">
      <c r="A208" s="283"/>
      <c r="B208" s="283"/>
      <c r="C208" s="283"/>
      <c r="D208" s="283"/>
      <c r="E208" s="284"/>
      <c r="F208" s="189"/>
      <c r="M208" s="133"/>
      <c r="N208" s="133"/>
      <c r="O208" s="133"/>
      <c r="P208" s="133"/>
      <c r="Q208" s="133"/>
      <c r="R208" s="133"/>
      <c r="S208" s="133"/>
      <c r="T208" s="133"/>
      <c r="U208" s="133"/>
      <c r="V208" s="133"/>
      <c r="W208" s="133"/>
      <c r="X208" s="133"/>
      <c r="Y208" s="133"/>
      <c r="Z208" s="133"/>
    </row>
  </sheetData>
  <sheetProtection/>
  <mergeCells count="63">
    <mergeCell ref="D5:D12"/>
    <mergeCell ref="G5:G12"/>
    <mergeCell ref="A5:A12"/>
    <mergeCell ref="B2:C2"/>
    <mergeCell ref="D27:D37"/>
    <mergeCell ref="G27:G37"/>
    <mergeCell ref="A27:A37"/>
    <mergeCell ref="G13:G26"/>
    <mergeCell ref="A13:A26"/>
    <mergeCell ref="D13:D26"/>
    <mergeCell ref="G58:G76"/>
    <mergeCell ref="A58:A76"/>
    <mergeCell ref="D58:D76"/>
    <mergeCell ref="G38:G57"/>
    <mergeCell ref="A38:A57"/>
    <mergeCell ref="D38:D57"/>
    <mergeCell ref="A106:A109"/>
    <mergeCell ref="G90:G105"/>
    <mergeCell ref="A90:A105"/>
    <mergeCell ref="D90:D105"/>
    <mergeCell ref="D77:D89"/>
    <mergeCell ref="G77:G89"/>
    <mergeCell ref="A77:A89"/>
    <mergeCell ref="G129:G140"/>
    <mergeCell ref="A129:A140"/>
    <mergeCell ref="D129:D140"/>
    <mergeCell ref="D110:D128"/>
    <mergeCell ref="E110:E128"/>
    <mergeCell ref="G110:G128"/>
    <mergeCell ref="A110:A128"/>
    <mergeCell ref="G147:G148"/>
    <mergeCell ref="A147:A148"/>
    <mergeCell ref="D147:D148"/>
    <mergeCell ref="D141:D146"/>
    <mergeCell ref="G141:G146"/>
    <mergeCell ref="A141:A146"/>
    <mergeCell ref="E166:E167"/>
    <mergeCell ref="G166:G167"/>
    <mergeCell ref="A168:A172"/>
    <mergeCell ref="A166:A167"/>
    <mergeCell ref="D166:D167"/>
    <mergeCell ref="D149:D165"/>
    <mergeCell ref="E149:E165"/>
    <mergeCell ref="G149:G165"/>
    <mergeCell ref="A149:A165"/>
    <mergeCell ref="A188:A194"/>
    <mergeCell ref="D173:D187"/>
    <mergeCell ref="E173:E187"/>
    <mergeCell ref="G173:G187"/>
    <mergeCell ref="A173:A187"/>
    <mergeCell ref="D168:D172"/>
    <mergeCell ref="E168:E172"/>
    <mergeCell ref="G168:G172"/>
    <mergeCell ref="A208:E208"/>
    <mergeCell ref="E147:E148"/>
    <mergeCell ref="E129:E140"/>
    <mergeCell ref="D188:D194"/>
    <mergeCell ref="E188:E194"/>
    <mergeCell ref="G188:G194"/>
    <mergeCell ref="A195:C196"/>
    <mergeCell ref="D195:D196"/>
    <mergeCell ref="F195:F196"/>
    <mergeCell ref="G195:G196"/>
  </mergeCells>
  <printOptions horizontalCentered="1"/>
  <pageMargins left="0.7086614173228347" right="0.2362204724409449" top="1.3385826771653544" bottom="0.7480314960629921" header="0.31496062992125984" footer="0.31496062992125984"/>
  <pageSetup fitToHeight="0" fitToWidth="1" horizontalDpi="600" verticalDpi="600" orientation="portrait" paperSize="5" scale="68" r:id="rId1"/>
  <rowBreaks count="4" manualBreakCount="4">
    <brk id="57" max="5" man="1"/>
    <brk id="105" max="5" man="1"/>
    <brk id="148" max="5" man="1"/>
    <brk id="172" max="5" man="1"/>
  </rowBreaks>
  <colBreaks count="2" manualBreakCount="2">
    <brk id="3" max="65535" man="1"/>
    <brk id="6"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AC212"/>
  <sheetViews>
    <sheetView tabSelected="1" view="pageBreakPreview" zoomScale="40" zoomScaleNormal="80" zoomScaleSheetLayoutView="40" zoomScalePageLayoutView="0" workbookViewId="0" topLeftCell="L1">
      <selection activeCell="A212" sqref="A212:AB212"/>
    </sheetView>
  </sheetViews>
  <sheetFormatPr defaultColWidth="11.421875" defaultRowHeight="12.75"/>
  <cols>
    <col min="1" max="1" width="27.00390625" style="6" customWidth="1"/>
    <col min="2" max="2" width="30.7109375" style="6" customWidth="1"/>
    <col min="3" max="3" width="19.421875" style="6" customWidth="1"/>
    <col min="4" max="4" width="40.7109375" style="6" customWidth="1"/>
    <col min="5" max="5" width="12.7109375" style="6" customWidth="1"/>
    <col min="6" max="6" width="15.7109375" style="6" customWidth="1"/>
    <col min="7" max="7" width="35.7109375" style="6" customWidth="1"/>
    <col min="8" max="8" width="59.00390625" style="6" customWidth="1"/>
    <col min="9" max="9" width="40.7109375" style="6" customWidth="1"/>
    <col min="10" max="10" width="12.7109375" style="6" customWidth="1"/>
    <col min="11" max="11" width="15.7109375" style="6" customWidth="1"/>
    <col min="12" max="12" width="21.140625" style="115" customWidth="1"/>
    <col min="13" max="13" width="20.140625" style="6" customWidth="1"/>
    <col min="14" max="14" width="20.421875" style="9" hidden="1" customWidth="1"/>
    <col min="15" max="15" width="58.7109375" style="74" customWidth="1"/>
    <col min="16" max="16" width="15.7109375" style="9" customWidth="1"/>
    <col min="17" max="18" width="24.28125" style="9" customWidth="1"/>
    <col min="19" max="19" width="35.7109375" style="9" customWidth="1"/>
    <col min="20" max="20" width="20.28125" style="9" customWidth="1"/>
    <col min="21" max="21" width="17.00390625" style="9" customWidth="1"/>
    <col min="22" max="23" width="22.57421875" style="122" customWidth="1"/>
    <col min="24" max="24" width="35.7109375" style="122" customWidth="1"/>
    <col min="25" max="25" width="22.57421875" style="220" customWidth="1"/>
    <col min="26" max="27" width="22.57421875" style="122" customWidth="1"/>
    <col min="28" max="28" width="25.28125" style="6" customWidth="1"/>
    <col min="29" max="29" width="22.00390625" style="2" bestFit="1" customWidth="1"/>
    <col min="30" max="16384" width="11.421875" style="2" customWidth="1"/>
  </cols>
  <sheetData>
    <row r="1" spans="1:28" ht="22.5" customHeight="1">
      <c r="A1" s="242"/>
      <c r="B1" s="243"/>
      <c r="C1" s="248" t="s">
        <v>505</v>
      </c>
      <c r="D1" s="249"/>
      <c r="E1" s="249"/>
      <c r="F1" s="249"/>
      <c r="G1" s="249"/>
      <c r="H1" s="249"/>
      <c r="I1" s="249"/>
      <c r="J1" s="249"/>
      <c r="K1" s="249"/>
      <c r="L1" s="249"/>
      <c r="M1" s="249"/>
      <c r="N1" s="249"/>
      <c r="O1" s="249"/>
      <c r="P1" s="249"/>
      <c r="Q1" s="249"/>
      <c r="R1" s="249"/>
      <c r="S1" s="249"/>
      <c r="T1" s="249"/>
      <c r="U1" s="249"/>
      <c r="V1" s="249"/>
      <c r="W1" s="249"/>
      <c r="X1" s="249"/>
      <c r="Y1" s="249"/>
      <c r="Z1" s="249"/>
      <c r="AA1" s="250"/>
      <c r="AB1" s="40" t="s">
        <v>506</v>
      </c>
    </row>
    <row r="2" spans="1:28" ht="25.5" customHeight="1">
      <c r="A2" s="244"/>
      <c r="B2" s="245"/>
      <c r="C2" s="28"/>
      <c r="D2" s="29"/>
      <c r="E2" s="29"/>
      <c r="F2" s="29"/>
      <c r="G2" s="29"/>
      <c r="H2" s="29"/>
      <c r="I2" s="29"/>
      <c r="J2" s="29"/>
      <c r="K2" s="29"/>
      <c r="L2" s="29"/>
      <c r="M2" s="29"/>
      <c r="N2" s="29"/>
      <c r="O2" s="29"/>
      <c r="P2" s="29"/>
      <c r="Q2" s="29"/>
      <c r="R2" s="29"/>
      <c r="S2" s="29"/>
      <c r="T2" s="29"/>
      <c r="U2" s="29"/>
      <c r="V2" s="29"/>
      <c r="W2" s="29"/>
      <c r="X2" s="29"/>
      <c r="Y2" s="215"/>
      <c r="Z2" s="29"/>
      <c r="AA2" s="43"/>
      <c r="AB2" s="41" t="s">
        <v>523</v>
      </c>
    </row>
    <row r="3" spans="1:28" ht="20.25" customHeight="1">
      <c r="A3" s="244"/>
      <c r="B3" s="245"/>
      <c r="C3" s="461" t="s">
        <v>2</v>
      </c>
      <c r="D3" s="462"/>
      <c r="E3" s="462"/>
      <c r="F3" s="462"/>
      <c r="G3" s="462"/>
      <c r="H3" s="462"/>
      <c r="I3" s="462"/>
      <c r="J3" s="462"/>
      <c r="K3" s="462"/>
      <c r="L3" s="462"/>
      <c r="M3" s="462"/>
      <c r="N3" s="462"/>
      <c r="O3" s="462"/>
      <c r="P3" s="462"/>
      <c r="Q3" s="462"/>
      <c r="R3" s="462"/>
      <c r="S3" s="462"/>
      <c r="T3" s="462"/>
      <c r="U3" s="462"/>
      <c r="V3" s="462"/>
      <c r="W3" s="462"/>
      <c r="X3" s="462"/>
      <c r="Y3" s="462"/>
      <c r="Z3" s="462"/>
      <c r="AA3" s="463"/>
      <c r="AB3" s="41" t="s">
        <v>524</v>
      </c>
    </row>
    <row r="4" spans="1:28" ht="27.75" customHeight="1" thickBot="1">
      <c r="A4" s="246"/>
      <c r="B4" s="247"/>
      <c r="C4" s="464" t="s">
        <v>3</v>
      </c>
      <c r="D4" s="465"/>
      <c r="E4" s="465"/>
      <c r="F4" s="465"/>
      <c r="G4" s="465"/>
      <c r="H4" s="465"/>
      <c r="I4" s="465"/>
      <c r="J4" s="465"/>
      <c r="K4" s="465"/>
      <c r="L4" s="465"/>
      <c r="M4" s="465"/>
      <c r="N4" s="465"/>
      <c r="O4" s="465"/>
      <c r="P4" s="465"/>
      <c r="Q4" s="465"/>
      <c r="R4" s="465"/>
      <c r="S4" s="465"/>
      <c r="T4" s="465"/>
      <c r="U4" s="465"/>
      <c r="V4" s="465"/>
      <c r="W4" s="465"/>
      <c r="X4" s="465"/>
      <c r="Y4" s="465"/>
      <c r="Z4" s="465"/>
      <c r="AA4" s="466"/>
      <c r="AB4" s="42" t="s">
        <v>6</v>
      </c>
    </row>
    <row r="5" spans="1:28" ht="20.25" customHeight="1" thickBot="1">
      <c r="A5" s="467" t="s">
        <v>507</v>
      </c>
      <c r="B5" s="468"/>
      <c r="C5" s="468"/>
      <c r="D5" s="468"/>
      <c r="E5" s="468"/>
      <c r="F5" s="468"/>
      <c r="G5" s="469"/>
      <c r="H5" s="358" t="s">
        <v>522</v>
      </c>
      <c r="I5" s="358"/>
      <c r="J5" s="358"/>
      <c r="K5" s="358"/>
      <c r="L5" s="358"/>
      <c r="M5" s="358"/>
      <c r="N5" s="359"/>
      <c r="O5" s="360"/>
      <c r="P5" s="360"/>
      <c r="Q5" s="360"/>
      <c r="R5" s="360"/>
      <c r="S5" s="360"/>
      <c r="T5" s="360"/>
      <c r="U5" s="360"/>
      <c r="V5" s="360"/>
      <c r="W5" s="360"/>
      <c r="X5" s="360"/>
      <c r="Y5" s="360"/>
      <c r="Z5" s="360"/>
      <c r="AA5" s="360"/>
      <c r="AB5" s="361"/>
    </row>
    <row r="6" spans="1:28" ht="24" customHeight="1" thickBot="1">
      <c r="A6" s="253" t="s">
        <v>521</v>
      </c>
      <c r="B6" s="254"/>
      <c r="C6" s="254"/>
      <c r="D6" s="254"/>
      <c r="E6" s="254"/>
      <c r="F6" s="254"/>
      <c r="G6" s="254"/>
      <c r="H6" s="254"/>
      <c r="I6" s="254"/>
      <c r="J6" s="254"/>
      <c r="K6" s="202"/>
      <c r="L6" s="256" t="s">
        <v>39</v>
      </c>
      <c r="M6" s="257"/>
      <c r="N6" s="257"/>
      <c r="O6" s="257"/>
      <c r="P6" s="257"/>
      <c r="Q6" s="257"/>
      <c r="R6" s="257"/>
      <c r="S6" s="257"/>
      <c r="T6" s="257"/>
      <c r="U6" s="257"/>
      <c r="V6" s="257"/>
      <c r="W6" s="257"/>
      <c r="X6" s="257"/>
      <c r="Y6" s="257"/>
      <c r="Z6" s="257"/>
      <c r="AA6" s="257"/>
      <c r="AB6" s="258"/>
    </row>
    <row r="7" spans="1:28" s="3" customFormat="1" ht="9" customHeight="1" thickBot="1">
      <c r="A7" s="251"/>
      <c r="B7" s="251"/>
      <c r="C7" s="251"/>
      <c r="D7" s="251"/>
      <c r="E7" s="251"/>
      <c r="F7" s="251"/>
      <c r="G7" s="251"/>
      <c r="H7" s="5"/>
      <c r="I7" s="7"/>
      <c r="J7" s="7"/>
      <c r="K7" s="7"/>
      <c r="L7" s="7"/>
      <c r="M7" s="7"/>
      <c r="N7" s="7"/>
      <c r="O7" s="7"/>
      <c r="P7" s="7"/>
      <c r="Q7" s="7"/>
      <c r="R7" s="7"/>
      <c r="S7" s="7"/>
      <c r="T7" s="7"/>
      <c r="U7" s="7"/>
      <c r="V7" s="7"/>
      <c r="W7" s="7"/>
      <c r="X7" s="7"/>
      <c r="Y7" s="216"/>
      <c r="Z7" s="7"/>
      <c r="AA7" s="19"/>
      <c r="AB7" s="7"/>
    </row>
    <row r="8" spans="1:28" s="3" customFormat="1" ht="24" customHeight="1" thickBot="1">
      <c r="A8" s="259" t="s">
        <v>31</v>
      </c>
      <c r="B8" s="260"/>
      <c r="C8" s="260"/>
      <c r="D8" s="260"/>
      <c r="E8" s="260"/>
      <c r="F8" s="260"/>
      <c r="G8" s="260"/>
      <c r="H8" s="260"/>
      <c r="I8" s="260"/>
      <c r="J8" s="260"/>
      <c r="K8" s="260"/>
      <c r="L8" s="257" t="s">
        <v>16</v>
      </c>
      <c r="M8" s="257"/>
      <c r="N8" s="258"/>
      <c r="O8" s="256" t="s">
        <v>32</v>
      </c>
      <c r="P8" s="257"/>
      <c r="Q8" s="258"/>
      <c r="R8" s="256" t="s">
        <v>516</v>
      </c>
      <c r="S8" s="258"/>
      <c r="T8" s="256" t="s">
        <v>517</v>
      </c>
      <c r="U8" s="257"/>
      <c r="V8" s="257"/>
      <c r="W8" s="257"/>
      <c r="X8" s="258"/>
      <c r="Y8" s="256" t="s">
        <v>518</v>
      </c>
      <c r="Z8" s="257"/>
      <c r="AA8" s="27" t="s">
        <v>519</v>
      </c>
      <c r="AB8" s="27" t="s">
        <v>18</v>
      </c>
    </row>
    <row r="9" spans="1:28" s="4" customFormat="1" ht="24" customHeight="1" thickBot="1">
      <c r="A9" s="349" t="s">
        <v>19</v>
      </c>
      <c r="B9" s="349" t="s">
        <v>20</v>
      </c>
      <c r="C9" s="349" t="s">
        <v>21</v>
      </c>
      <c r="D9" s="352" t="s">
        <v>22</v>
      </c>
      <c r="E9" s="353"/>
      <c r="F9" s="354"/>
      <c r="G9" s="349" t="s">
        <v>23</v>
      </c>
      <c r="H9" s="349" t="s">
        <v>24</v>
      </c>
      <c r="I9" s="470" t="s">
        <v>520</v>
      </c>
      <c r="J9" s="471"/>
      <c r="K9" s="472"/>
      <c r="L9" s="204">
        <v>1</v>
      </c>
      <c r="M9" s="204">
        <v>2</v>
      </c>
      <c r="N9" s="204">
        <v>3</v>
      </c>
      <c r="O9" s="204">
        <v>4</v>
      </c>
      <c r="P9" s="204">
        <v>5</v>
      </c>
      <c r="Q9" s="204">
        <v>6</v>
      </c>
      <c r="R9" s="204">
        <v>7</v>
      </c>
      <c r="S9" s="204">
        <v>8</v>
      </c>
      <c r="T9" s="204">
        <v>9</v>
      </c>
      <c r="U9" s="204">
        <v>10</v>
      </c>
      <c r="V9" s="204">
        <v>11</v>
      </c>
      <c r="W9" s="204">
        <v>12</v>
      </c>
      <c r="X9" s="204">
        <v>13</v>
      </c>
      <c r="Y9" s="217">
        <v>14</v>
      </c>
      <c r="Z9" s="204">
        <v>15</v>
      </c>
      <c r="AA9" s="204">
        <v>16</v>
      </c>
      <c r="AB9" s="204">
        <v>17</v>
      </c>
    </row>
    <row r="10" spans="1:28" s="1" customFormat="1" ht="99" customHeight="1" thickBot="1">
      <c r="A10" s="351"/>
      <c r="B10" s="351"/>
      <c r="C10" s="351"/>
      <c r="D10" s="349" t="s">
        <v>26</v>
      </c>
      <c r="E10" s="349" t="s">
        <v>27</v>
      </c>
      <c r="F10" s="349" t="s">
        <v>28</v>
      </c>
      <c r="G10" s="351"/>
      <c r="H10" s="351"/>
      <c r="I10" s="349" t="s">
        <v>26</v>
      </c>
      <c r="J10" s="349" t="s">
        <v>29</v>
      </c>
      <c r="K10" s="349" t="s">
        <v>30</v>
      </c>
      <c r="L10" s="347" t="s">
        <v>4</v>
      </c>
      <c r="M10" s="347" t="s">
        <v>7</v>
      </c>
      <c r="N10" s="347" t="s">
        <v>8</v>
      </c>
      <c r="O10" s="347" t="s">
        <v>35</v>
      </c>
      <c r="P10" s="347" t="s">
        <v>34</v>
      </c>
      <c r="Q10" s="347" t="s">
        <v>33</v>
      </c>
      <c r="R10" s="343" t="s">
        <v>508</v>
      </c>
      <c r="S10" s="205" t="s">
        <v>527</v>
      </c>
      <c r="T10" s="341" t="s">
        <v>9</v>
      </c>
      <c r="U10" s="341" t="s">
        <v>1</v>
      </c>
      <c r="V10" s="341" t="s">
        <v>509</v>
      </c>
      <c r="W10" s="343" t="s">
        <v>510</v>
      </c>
      <c r="X10" s="206" t="s">
        <v>526</v>
      </c>
      <c r="Y10" s="345" t="s">
        <v>511</v>
      </c>
      <c r="Z10" s="343" t="s">
        <v>512</v>
      </c>
      <c r="AA10" s="343" t="s">
        <v>513</v>
      </c>
      <c r="AB10" s="347" t="s">
        <v>0</v>
      </c>
    </row>
    <row r="11" spans="1:28" s="1" customFormat="1" ht="51" customHeight="1" thickBot="1">
      <c r="A11" s="350"/>
      <c r="B11" s="350"/>
      <c r="C11" s="350"/>
      <c r="D11" s="350"/>
      <c r="E11" s="350"/>
      <c r="F11" s="350"/>
      <c r="G11" s="350"/>
      <c r="H11" s="350"/>
      <c r="I11" s="350"/>
      <c r="J11" s="350"/>
      <c r="K11" s="350"/>
      <c r="L11" s="348"/>
      <c r="M11" s="348"/>
      <c r="N11" s="348"/>
      <c r="O11" s="348"/>
      <c r="P11" s="348"/>
      <c r="Q11" s="348"/>
      <c r="R11" s="344"/>
      <c r="S11" s="213" t="s">
        <v>514</v>
      </c>
      <c r="T11" s="342"/>
      <c r="U11" s="342"/>
      <c r="V11" s="342"/>
      <c r="W11" s="344"/>
      <c r="X11" s="214" t="s">
        <v>515</v>
      </c>
      <c r="Y11" s="346"/>
      <c r="Z11" s="344"/>
      <c r="AA11" s="344"/>
      <c r="AB11" s="348"/>
    </row>
    <row r="12" spans="1:28" s="75" customFormat="1" ht="51.75" customHeight="1">
      <c r="A12" s="104" t="s">
        <v>202</v>
      </c>
      <c r="B12" s="69" t="s">
        <v>45</v>
      </c>
      <c r="C12" s="67" t="s">
        <v>46</v>
      </c>
      <c r="D12" s="81" t="s">
        <v>43</v>
      </c>
      <c r="E12" s="82">
        <v>0.6</v>
      </c>
      <c r="F12" s="82">
        <v>0.2</v>
      </c>
      <c r="G12" s="81" t="s">
        <v>52</v>
      </c>
      <c r="H12" s="81" t="s">
        <v>53</v>
      </c>
      <c r="I12" s="81" t="s">
        <v>53</v>
      </c>
      <c r="J12" s="83">
        <v>0</v>
      </c>
      <c r="K12" s="110">
        <v>1</v>
      </c>
      <c r="L12" s="473">
        <v>2020630010143</v>
      </c>
      <c r="M12" s="474" t="s">
        <v>189</v>
      </c>
      <c r="N12" s="474" t="s">
        <v>401</v>
      </c>
      <c r="O12" s="237" t="s">
        <v>303</v>
      </c>
      <c r="P12" s="238">
        <v>0</v>
      </c>
      <c r="Q12" s="238">
        <v>1</v>
      </c>
      <c r="R12" s="239">
        <v>1</v>
      </c>
      <c r="S12" s="211">
        <f>R12/Q12</f>
        <v>1</v>
      </c>
      <c r="T12" s="452" t="s">
        <v>428</v>
      </c>
      <c r="U12" s="451" t="s">
        <v>429</v>
      </c>
      <c r="V12" s="450">
        <v>30350000</v>
      </c>
      <c r="W12" s="450">
        <v>5587303</v>
      </c>
      <c r="X12" s="482">
        <f>W12/V12</f>
        <v>0.1840956507413509</v>
      </c>
      <c r="Y12" s="230">
        <v>2</v>
      </c>
      <c r="Z12" s="225" t="s">
        <v>528</v>
      </c>
      <c r="AA12" s="225" t="s">
        <v>529</v>
      </c>
      <c r="AB12" s="453" t="s">
        <v>142</v>
      </c>
    </row>
    <row r="13" spans="1:28" s="75" customFormat="1" ht="51.75" customHeight="1">
      <c r="A13" s="104" t="s">
        <v>202</v>
      </c>
      <c r="B13" s="69" t="s">
        <v>45</v>
      </c>
      <c r="C13" s="67" t="s">
        <v>46</v>
      </c>
      <c r="D13" s="81" t="s">
        <v>43</v>
      </c>
      <c r="E13" s="82">
        <v>0.6</v>
      </c>
      <c r="F13" s="82">
        <v>0.2</v>
      </c>
      <c r="G13" s="81" t="s">
        <v>52</v>
      </c>
      <c r="H13" s="85" t="s">
        <v>307</v>
      </c>
      <c r="I13" s="81" t="s">
        <v>53</v>
      </c>
      <c r="J13" s="86">
        <v>1</v>
      </c>
      <c r="K13" s="208">
        <v>1</v>
      </c>
      <c r="L13" s="438"/>
      <c r="M13" s="418"/>
      <c r="N13" s="418"/>
      <c r="O13" s="94" t="s">
        <v>304</v>
      </c>
      <c r="P13" s="233">
        <v>0</v>
      </c>
      <c r="Q13" s="233">
        <v>3</v>
      </c>
      <c r="R13" s="227">
        <v>0</v>
      </c>
      <c r="S13" s="207">
        <f aca="true" t="shared" si="0" ref="S13:S75">R13/Q13</f>
        <v>0</v>
      </c>
      <c r="T13" s="449"/>
      <c r="U13" s="449"/>
      <c r="V13" s="339"/>
      <c r="W13" s="339"/>
      <c r="X13" s="338"/>
      <c r="Y13" s="231">
        <v>0</v>
      </c>
      <c r="Z13" s="222" t="s">
        <v>528</v>
      </c>
      <c r="AA13" s="222" t="s">
        <v>532</v>
      </c>
      <c r="AB13" s="454" t="s">
        <v>142</v>
      </c>
    </row>
    <row r="14" spans="1:28" s="75" customFormat="1" ht="51.75" customHeight="1">
      <c r="A14" s="104" t="s">
        <v>202</v>
      </c>
      <c r="B14" s="70" t="s">
        <v>45</v>
      </c>
      <c r="C14" s="68" t="s">
        <v>104</v>
      </c>
      <c r="D14" s="85" t="s">
        <v>43</v>
      </c>
      <c r="E14" s="87">
        <v>0.6</v>
      </c>
      <c r="F14" s="87">
        <v>0.2</v>
      </c>
      <c r="G14" s="85" t="s">
        <v>114</v>
      </c>
      <c r="H14" s="88" t="s">
        <v>307</v>
      </c>
      <c r="I14" s="88" t="s">
        <v>116</v>
      </c>
      <c r="J14" s="89">
        <v>1</v>
      </c>
      <c r="K14" s="203">
        <v>1</v>
      </c>
      <c r="L14" s="438"/>
      <c r="M14" s="418"/>
      <c r="N14" s="418"/>
      <c r="O14" s="94" t="s">
        <v>161</v>
      </c>
      <c r="P14" s="233">
        <v>1</v>
      </c>
      <c r="Q14" s="233">
        <v>1</v>
      </c>
      <c r="R14" s="227">
        <v>0</v>
      </c>
      <c r="S14" s="207">
        <f t="shared" si="0"/>
        <v>0</v>
      </c>
      <c r="T14" s="449"/>
      <c r="U14" s="449"/>
      <c r="V14" s="339"/>
      <c r="W14" s="339"/>
      <c r="X14" s="338"/>
      <c r="Y14" s="231">
        <v>0</v>
      </c>
      <c r="Z14" s="222" t="s">
        <v>528</v>
      </c>
      <c r="AA14" s="222" t="s">
        <v>530</v>
      </c>
      <c r="AB14" s="454"/>
    </row>
    <row r="15" spans="1:28" s="75" customFormat="1" ht="51.75" customHeight="1">
      <c r="A15" s="365" t="s">
        <v>202</v>
      </c>
      <c r="B15" s="379" t="s">
        <v>45</v>
      </c>
      <c r="C15" s="379" t="s">
        <v>46</v>
      </c>
      <c r="D15" s="367" t="s">
        <v>43</v>
      </c>
      <c r="E15" s="428">
        <v>0.6</v>
      </c>
      <c r="F15" s="428">
        <v>0.2</v>
      </c>
      <c r="G15" s="367" t="s">
        <v>52</v>
      </c>
      <c r="H15" s="367" t="s">
        <v>203</v>
      </c>
      <c r="I15" s="367" t="s">
        <v>204</v>
      </c>
      <c r="J15" s="425">
        <v>20000</v>
      </c>
      <c r="K15" s="422">
        <v>10000</v>
      </c>
      <c r="L15" s="438"/>
      <c r="M15" s="418"/>
      <c r="N15" s="418"/>
      <c r="O15" s="94" t="s">
        <v>464</v>
      </c>
      <c r="P15" s="97">
        <v>0</v>
      </c>
      <c r="Q15" s="97">
        <v>3</v>
      </c>
      <c r="R15" s="227">
        <v>2</v>
      </c>
      <c r="S15" s="207">
        <f t="shared" si="0"/>
        <v>0.6666666666666666</v>
      </c>
      <c r="T15" s="449"/>
      <c r="U15" s="449"/>
      <c r="V15" s="339"/>
      <c r="W15" s="339"/>
      <c r="X15" s="338"/>
      <c r="Y15" s="231">
        <v>22</v>
      </c>
      <c r="Z15" s="222" t="s">
        <v>528</v>
      </c>
      <c r="AA15" s="222" t="s">
        <v>531</v>
      </c>
      <c r="AB15" s="454"/>
    </row>
    <row r="16" spans="1:28" s="75" customFormat="1" ht="51.75" customHeight="1">
      <c r="A16" s="371"/>
      <c r="B16" s="380"/>
      <c r="C16" s="380"/>
      <c r="D16" s="368"/>
      <c r="E16" s="429"/>
      <c r="F16" s="429"/>
      <c r="G16" s="368"/>
      <c r="H16" s="368"/>
      <c r="I16" s="368"/>
      <c r="J16" s="426"/>
      <c r="K16" s="423"/>
      <c r="L16" s="438"/>
      <c r="M16" s="418"/>
      <c r="N16" s="418"/>
      <c r="O16" s="94" t="s">
        <v>465</v>
      </c>
      <c r="P16" s="233">
        <v>1</v>
      </c>
      <c r="Q16" s="233">
        <v>3</v>
      </c>
      <c r="R16" s="227">
        <v>1</v>
      </c>
      <c r="S16" s="207">
        <f t="shared" si="0"/>
        <v>0.3333333333333333</v>
      </c>
      <c r="T16" s="449"/>
      <c r="U16" s="449"/>
      <c r="V16" s="339"/>
      <c r="W16" s="339"/>
      <c r="X16" s="338"/>
      <c r="Y16" s="231">
        <v>10</v>
      </c>
      <c r="Z16" s="222" t="s">
        <v>528</v>
      </c>
      <c r="AA16" s="222" t="s">
        <v>531</v>
      </c>
      <c r="AB16" s="454"/>
    </row>
    <row r="17" spans="1:28" s="75" customFormat="1" ht="51.75" customHeight="1">
      <c r="A17" s="371"/>
      <c r="B17" s="380"/>
      <c r="C17" s="380"/>
      <c r="D17" s="368"/>
      <c r="E17" s="429"/>
      <c r="F17" s="429"/>
      <c r="G17" s="368"/>
      <c r="H17" s="368"/>
      <c r="I17" s="368"/>
      <c r="J17" s="426"/>
      <c r="K17" s="423"/>
      <c r="L17" s="438"/>
      <c r="M17" s="418"/>
      <c r="N17" s="418"/>
      <c r="O17" s="94" t="s">
        <v>312</v>
      </c>
      <c r="P17" s="233">
        <v>0</v>
      </c>
      <c r="Q17" s="233">
        <v>1</v>
      </c>
      <c r="R17" s="227">
        <v>0</v>
      </c>
      <c r="S17" s="207">
        <f t="shared" si="0"/>
        <v>0</v>
      </c>
      <c r="T17" s="449"/>
      <c r="U17" s="449"/>
      <c r="V17" s="339"/>
      <c r="W17" s="339"/>
      <c r="X17" s="338"/>
      <c r="Y17" s="231">
        <v>0</v>
      </c>
      <c r="Z17" s="222" t="s">
        <v>528</v>
      </c>
      <c r="AA17" s="222" t="s">
        <v>532</v>
      </c>
      <c r="AB17" s="454"/>
    </row>
    <row r="18" spans="1:28" s="75" customFormat="1" ht="83.25" customHeight="1">
      <c r="A18" s="371"/>
      <c r="B18" s="380"/>
      <c r="C18" s="380"/>
      <c r="D18" s="368"/>
      <c r="E18" s="429"/>
      <c r="F18" s="429"/>
      <c r="G18" s="368"/>
      <c r="H18" s="368"/>
      <c r="I18" s="368"/>
      <c r="J18" s="426"/>
      <c r="K18" s="423"/>
      <c r="L18" s="438"/>
      <c r="M18" s="418"/>
      <c r="N18" s="418"/>
      <c r="O18" s="94" t="s">
        <v>466</v>
      </c>
      <c r="P18" s="233">
        <v>1</v>
      </c>
      <c r="Q18" s="233">
        <v>3</v>
      </c>
      <c r="R18" s="227">
        <v>2</v>
      </c>
      <c r="S18" s="207">
        <f t="shared" si="0"/>
        <v>0.6666666666666666</v>
      </c>
      <c r="T18" s="449"/>
      <c r="U18" s="449"/>
      <c r="V18" s="339"/>
      <c r="W18" s="339"/>
      <c r="X18" s="338"/>
      <c r="Y18" s="231">
        <v>15</v>
      </c>
      <c r="Z18" s="222" t="s">
        <v>528</v>
      </c>
      <c r="AA18" s="222" t="s">
        <v>531</v>
      </c>
      <c r="AB18" s="454"/>
    </row>
    <row r="19" spans="1:28" s="75" customFormat="1" ht="51.75" customHeight="1">
      <c r="A19" s="371"/>
      <c r="B19" s="380"/>
      <c r="C19" s="380"/>
      <c r="D19" s="368"/>
      <c r="E19" s="429"/>
      <c r="F19" s="429"/>
      <c r="G19" s="368"/>
      <c r="H19" s="368"/>
      <c r="I19" s="368"/>
      <c r="J19" s="426"/>
      <c r="K19" s="423"/>
      <c r="L19" s="438"/>
      <c r="M19" s="418"/>
      <c r="N19" s="418"/>
      <c r="O19" s="94" t="s">
        <v>200</v>
      </c>
      <c r="P19" s="233">
        <v>0</v>
      </c>
      <c r="Q19" s="233">
        <v>1</v>
      </c>
      <c r="R19" s="227">
        <v>1</v>
      </c>
      <c r="S19" s="207">
        <f t="shared" si="0"/>
        <v>1</v>
      </c>
      <c r="T19" s="449"/>
      <c r="U19" s="449"/>
      <c r="V19" s="339"/>
      <c r="W19" s="339"/>
      <c r="X19" s="338"/>
      <c r="Y19" s="231">
        <v>5</v>
      </c>
      <c r="Z19" s="222" t="s">
        <v>528</v>
      </c>
      <c r="AA19" s="222" t="s">
        <v>529</v>
      </c>
      <c r="AB19" s="454" t="s">
        <v>142</v>
      </c>
    </row>
    <row r="20" spans="1:28" s="75" customFormat="1" ht="51.75" customHeight="1">
      <c r="A20" s="365" t="s">
        <v>202</v>
      </c>
      <c r="B20" s="379" t="s">
        <v>41</v>
      </c>
      <c r="C20" s="355" t="s">
        <v>42</v>
      </c>
      <c r="D20" s="367" t="s">
        <v>43</v>
      </c>
      <c r="E20" s="428">
        <v>0.6</v>
      </c>
      <c r="F20" s="428">
        <v>0.2</v>
      </c>
      <c r="G20" s="367" t="s">
        <v>205</v>
      </c>
      <c r="H20" s="367" t="s">
        <v>206</v>
      </c>
      <c r="I20" s="367" t="s">
        <v>44</v>
      </c>
      <c r="J20" s="367">
        <v>3</v>
      </c>
      <c r="K20" s="402">
        <v>3</v>
      </c>
      <c r="L20" s="438">
        <v>2020630010142</v>
      </c>
      <c r="M20" s="418" t="s">
        <v>190</v>
      </c>
      <c r="N20" s="418" t="s">
        <v>402</v>
      </c>
      <c r="O20" s="94" t="s">
        <v>207</v>
      </c>
      <c r="P20" s="84">
        <v>1</v>
      </c>
      <c r="Q20" s="84">
        <v>2</v>
      </c>
      <c r="R20" s="227">
        <v>2</v>
      </c>
      <c r="S20" s="207">
        <f t="shared" si="0"/>
        <v>1</v>
      </c>
      <c r="T20" s="448" t="s">
        <v>430</v>
      </c>
      <c r="U20" s="449" t="s">
        <v>429</v>
      </c>
      <c r="V20" s="339">
        <v>100050000</v>
      </c>
      <c r="W20" s="339">
        <v>1827500</v>
      </c>
      <c r="X20" s="338">
        <f>W20/V20</f>
        <v>0.018265867066466768</v>
      </c>
      <c r="Y20" s="231">
        <v>45</v>
      </c>
      <c r="Z20" s="222" t="s">
        <v>528</v>
      </c>
      <c r="AA20" s="222" t="s">
        <v>529</v>
      </c>
      <c r="AB20" s="457" t="s">
        <v>142</v>
      </c>
    </row>
    <row r="21" spans="1:28" s="75" customFormat="1" ht="51.75" customHeight="1">
      <c r="A21" s="371"/>
      <c r="B21" s="380"/>
      <c r="C21" s="356"/>
      <c r="D21" s="368"/>
      <c r="E21" s="429"/>
      <c r="F21" s="429"/>
      <c r="G21" s="368"/>
      <c r="H21" s="368"/>
      <c r="I21" s="368"/>
      <c r="J21" s="368"/>
      <c r="K21" s="410"/>
      <c r="L21" s="438"/>
      <c r="M21" s="418"/>
      <c r="N21" s="418"/>
      <c r="O21" s="94" t="s">
        <v>162</v>
      </c>
      <c r="P21" s="84">
        <v>1</v>
      </c>
      <c r="Q21" s="84">
        <v>2</v>
      </c>
      <c r="R21" s="227">
        <v>1</v>
      </c>
      <c r="S21" s="207">
        <f t="shared" si="0"/>
        <v>0.5</v>
      </c>
      <c r="T21" s="449"/>
      <c r="U21" s="449"/>
      <c r="V21" s="339"/>
      <c r="W21" s="339"/>
      <c r="X21" s="338"/>
      <c r="Y21" s="231">
        <v>22</v>
      </c>
      <c r="Z21" s="222" t="s">
        <v>528</v>
      </c>
      <c r="AA21" s="222" t="s">
        <v>531</v>
      </c>
      <c r="AB21" s="457"/>
    </row>
    <row r="22" spans="1:28" s="75" customFormat="1" ht="51.75" customHeight="1">
      <c r="A22" s="371"/>
      <c r="B22" s="380"/>
      <c r="C22" s="356"/>
      <c r="D22" s="368"/>
      <c r="E22" s="429"/>
      <c r="F22" s="429"/>
      <c r="G22" s="368"/>
      <c r="H22" s="368"/>
      <c r="I22" s="368"/>
      <c r="J22" s="368"/>
      <c r="K22" s="410"/>
      <c r="L22" s="438"/>
      <c r="M22" s="418"/>
      <c r="N22" s="418"/>
      <c r="O22" s="91" t="s">
        <v>163</v>
      </c>
      <c r="P22" s="84">
        <v>1</v>
      </c>
      <c r="Q22" s="84">
        <v>2</v>
      </c>
      <c r="R22" s="227">
        <v>0</v>
      </c>
      <c r="S22" s="207">
        <f t="shared" si="0"/>
        <v>0</v>
      </c>
      <c r="T22" s="449"/>
      <c r="U22" s="449"/>
      <c r="V22" s="339"/>
      <c r="W22" s="339"/>
      <c r="X22" s="338"/>
      <c r="Y22" s="231">
        <v>0</v>
      </c>
      <c r="Z22" s="222" t="s">
        <v>528</v>
      </c>
      <c r="AA22" s="222" t="s">
        <v>532</v>
      </c>
      <c r="AB22" s="457"/>
    </row>
    <row r="23" spans="1:28" s="75" customFormat="1" ht="51.75" customHeight="1">
      <c r="A23" s="366"/>
      <c r="B23" s="401"/>
      <c r="C23" s="357"/>
      <c r="D23" s="370"/>
      <c r="E23" s="430"/>
      <c r="F23" s="430"/>
      <c r="G23" s="370"/>
      <c r="H23" s="370"/>
      <c r="I23" s="370"/>
      <c r="J23" s="370"/>
      <c r="K23" s="403"/>
      <c r="L23" s="438"/>
      <c r="M23" s="418"/>
      <c r="N23" s="418"/>
      <c r="O23" s="91" t="s">
        <v>208</v>
      </c>
      <c r="P23" s="84">
        <v>1</v>
      </c>
      <c r="Q23" s="84">
        <v>2</v>
      </c>
      <c r="R23" s="227">
        <v>2</v>
      </c>
      <c r="S23" s="207">
        <f t="shared" si="0"/>
        <v>1</v>
      </c>
      <c r="T23" s="449"/>
      <c r="U23" s="449"/>
      <c r="V23" s="339"/>
      <c r="W23" s="339"/>
      <c r="X23" s="338"/>
      <c r="Y23" s="231">
        <v>64</v>
      </c>
      <c r="Z23" s="222" t="s">
        <v>528</v>
      </c>
      <c r="AA23" s="222" t="s">
        <v>529</v>
      </c>
      <c r="AB23" s="457"/>
    </row>
    <row r="24" spans="1:28" s="75" customFormat="1" ht="51.75" customHeight="1">
      <c r="A24" s="105" t="s">
        <v>202</v>
      </c>
      <c r="B24" s="78" t="s">
        <v>45</v>
      </c>
      <c r="C24" s="78" t="s">
        <v>104</v>
      </c>
      <c r="D24" s="92" t="s">
        <v>43</v>
      </c>
      <c r="E24" s="92">
        <v>0.6</v>
      </c>
      <c r="F24" s="92">
        <v>0.2</v>
      </c>
      <c r="G24" s="93" t="s">
        <v>114</v>
      </c>
      <c r="H24" s="89" t="s">
        <v>115</v>
      </c>
      <c r="I24" s="89" t="s">
        <v>116</v>
      </c>
      <c r="J24" s="86">
        <v>1</v>
      </c>
      <c r="K24" s="208">
        <v>1</v>
      </c>
      <c r="L24" s="438"/>
      <c r="M24" s="418"/>
      <c r="N24" s="418"/>
      <c r="O24" s="94" t="s">
        <v>270</v>
      </c>
      <c r="P24" s="84">
        <v>1</v>
      </c>
      <c r="Q24" s="84">
        <v>1</v>
      </c>
      <c r="R24" s="227">
        <v>1</v>
      </c>
      <c r="S24" s="207">
        <f t="shared" si="0"/>
        <v>1</v>
      </c>
      <c r="T24" s="449"/>
      <c r="U24" s="449"/>
      <c r="V24" s="339"/>
      <c r="W24" s="339"/>
      <c r="X24" s="338"/>
      <c r="Y24" s="231">
        <v>1</v>
      </c>
      <c r="Z24" s="222" t="s">
        <v>528</v>
      </c>
      <c r="AA24" s="222" t="s">
        <v>529</v>
      </c>
      <c r="AB24" s="457" t="s">
        <v>142</v>
      </c>
    </row>
    <row r="25" spans="1:28" s="75" customFormat="1" ht="51.75" customHeight="1">
      <c r="A25" s="376" t="s">
        <v>202</v>
      </c>
      <c r="B25" s="355" t="s">
        <v>45</v>
      </c>
      <c r="C25" s="355" t="s">
        <v>46</v>
      </c>
      <c r="D25" s="367" t="s">
        <v>43</v>
      </c>
      <c r="E25" s="367">
        <v>0.6</v>
      </c>
      <c r="F25" s="367">
        <v>0.2</v>
      </c>
      <c r="G25" s="367" t="s">
        <v>52</v>
      </c>
      <c r="H25" s="367" t="s">
        <v>203</v>
      </c>
      <c r="I25" s="367" t="s">
        <v>204</v>
      </c>
      <c r="J25" s="476">
        <v>20000</v>
      </c>
      <c r="K25" s="477">
        <v>10000</v>
      </c>
      <c r="L25" s="438"/>
      <c r="M25" s="418"/>
      <c r="N25" s="418"/>
      <c r="O25" s="94" t="s">
        <v>467</v>
      </c>
      <c r="P25" s="234">
        <v>1</v>
      </c>
      <c r="Q25" s="234">
        <v>3</v>
      </c>
      <c r="R25" s="227">
        <v>0</v>
      </c>
      <c r="S25" s="207">
        <f t="shared" si="0"/>
        <v>0</v>
      </c>
      <c r="T25" s="449"/>
      <c r="U25" s="449"/>
      <c r="V25" s="339"/>
      <c r="W25" s="339"/>
      <c r="X25" s="338"/>
      <c r="Y25" s="231">
        <v>0</v>
      </c>
      <c r="Z25" s="222" t="s">
        <v>528</v>
      </c>
      <c r="AA25" s="222" t="s">
        <v>532</v>
      </c>
      <c r="AB25" s="457"/>
    </row>
    <row r="26" spans="1:28" s="75" customFormat="1" ht="51.75" customHeight="1">
      <c r="A26" s="377"/>
      <c r="B26" s="356"/>
      <c r="C26" s="356"/>
      <c r="D26" s="368"/>
      <c r="E26" s="368"/>
      <c r="F26" s="368"/>
      <c r="G26" s="368"/>
      <c r="H26" s="368"/>
      <c r="I26" s="368"/>
      <c r="J26" s="476"/>
      <c r="K26" s="477"/>
      <c r="L26" s="438"/>
      <c r="M26" s="418"/>
      <c r="N26" s="418"/>
      <c r="O26" s="94" t="s">
        <v>468</v>
      </c>
      <c r="P26" s="227">
        <v>1</v>
      </c>
      <c r="Q26" s="227">
        <v>3</v>
      </c>
      <c r="R26" s="227">
        <v>2</v>
      </c>
      <c r="S26" s="207">
        <f t="shared" si="0"/>
        <v>0.6666666666666666</v>
      </c>
      <c r="T26" s="449"/>
      <c r="U26" s="449"/>
      <c r="V26" s="339"/>
      <c r="W26" s="339"/>
      <c r="X26" s="338"/>
      <c r="Y26" s="231">
        <v>20</v>
      </c>
      <c r="Z26" s="222" t="s">
        <v>528</v>
      </c>
      <c r="AA26" s="222" t="s">
        <v>531</v>
      </c>
      <c r="AB26" s="457"/>
    </row>
    <row r="27" spans="1:28" s="75" customFormat="1" ht="51.75" customHeight="1">
      <c r="A27" s="377"/>
      <c r="B27" s="356"/>
      <c r="C27" s="356"/>
      <c r="D27" s="368"/>
      <c r="E27" s="368"/>
      <c r="F27" s="368"/>
      <c r="G27" s="368"/>
      <c r="H27" s="368"/>
      <c r="I27" s="368"/>
      <c r="J27" s="476"/>
      <c r="K27" s="477"/>
      <c r="L27" s="438"/>
      <c r="M27" s="418"/>
      <c r="N27" s="418"/>
      <c r="O27" s="94" t="s">
        <v>308</v>
      </c>
      <c r="P27" s="227">
        <v>1</v>
      </c>
      <c r="Q27" s="227">
        <v>3</v>
      </c>
      <c r="R27" s="227">
        <v>2</v>
      </c>
      <c r="S27" s="207">
        <f t="shared" si="0"/>
        <v>0.6666666666666666</v>
      </c>
      <c r="T27" s="449"/>
      <c r="U27" s="449"/>
      <c r="V27" s="339"/>
      <c r="W27" s="339"/>
      <c r="X27" s="338"/>
      <c r="Y27" s="231">
        <v>20</v>
      </c>
      <c r="Z27" s="222" t="s">
        <v>528</v>
      </c>
      <c r="AA27" s="222" t="s">
        <v>531</v>
      </c>
      <c r="AB27" s="457" t="s">
        <v>142</v>
      </c>
    </row>
    <row r="28" spans="1:28" s="75" customFormat="1" ht="51.75" customHeight="1">
      <c r="A28" s="377"/>
      <c r="B28" s="356"/>
      <c r="C28" s="356"/>
      <c r="D28" s="368"/>
      <c r="E28" s="368"/>
      <c r="F28" s="368"/>
      <c r="G28" s="368"/>
      <c r="H28" s="368"/>
      <c r="I28" s="368"/>
      <c r="J28" s="476"/>
      <c r="K28" s="477"/>
      <c r="L28" s="438"/>
      <c r="M28" s="418"/>
      <c r="N28" s="418"/>
      <c r="O28" s="94" t="s">
        <v>309</v>
      </c>
      <c r="P28" s="227">
        <v>1</v>
      </c>
      <c r="Q28" s="227">
        <v>2</v>
      </c>
      <c r="R28" s="227">
        <v>2</v>
      </c>
      <c r="S28" s="207">
        <f t="shared" si="0"/>
        <v>1</v>
      </c>
      <c r="T28" s="449"/>
      <c r="U28" s="449"/>
      <c r="V28" s="339"/>
      <c r="W28" s="339"/>
      <c r="X28" s="338"/>
      <c r="Y28" s="231">
        <v>20</v>
      </c>
      <c r="Z28" s="222" t="s">
        <v>528</v>
      </c>
      <c r="AA28" s="222" t="s">
        <v>529</v>
      </c>
      <c r="AB28" s="457" t="s">
        <v>142</v>
      </c>
    </row>
    <row r="29" spans="1:28" s="75" customFormat="1" ht="51.75" customHeight="1">
      <c r="A29" s="377"/>
      <c r="B29" s="356"/>
      <c r="C29" s="356"/>
      <c r="D29" s="368"/>
      <c r="E29" s="368"/>
      <c r="F29" s="368"/>
      <c r="G29" s="368"/>
      <c r="H29" s="368"/>
      <c r="I29" s="368"/>
      <c r="J29" s="476"/>
      <c r="K29" s="477"/>
      <c r="L29" s="438"/>
      <c r="M29" s="418"/>
      <c r="N29" s="418"/>
      <c r="O29" s="94" t="s">
        <v>310</v>
      </c>
      <c r="P29" s="227">
        <v>1</v>
      </c>
      <c r="Q29" s="227">
        <v>2</v>
      </c>
      <c r="R29" s="227">
        <v>0</v>
      </c>
      <c r="S29" s="207">
        <f t="shared" si="0"/>
        <v>0</v>
      </c>
      <c r="T29" s="449"/>
      <c r="U29" s="449"/>
      <c r="V29" s="339"/>
      <c r="W29" s="339"/>
      <c r="X29" s="338"/>
      <c r="Y29" s="231">
        <v>0</v>
      </c>
      <c r="Z29" s="222" t="s">
        <v>528</v>
      </c>
      <c r="AA29" s="222" t="s">
        <v>532</v>
      </c>
      <c r="AB29" s="457" t="s">
        <v>142</v>
      </c>
    </row>
    <row r="30" spans="1:28" s="75" customFormat="1" ht="51.75" customHeight="1">
      <c r="A30" s="377"/>
      <c r="B30" s="356"/>
      <c r="C30" s="356"/>
      <c r="D30" s="368"/>
      <c r="E30" s="368"/>
      <c r="F30" s="368"/>
      <c r="G30" s="368"/>
      <c r="H30" s="368"/>
      <c r="I30" s="368"/>
      <c r="J30" s="476"/>
      <c r="K30" s="477"/>
      <c r="L30" s="438"/>
      <c r="M30" s="418"/>
      <c r="N30" s="418"/>
      <c r="O30" s="94" t="s">
        <v>315</v>
      </c>
      <c r="P30" s="227">
        <v>0</v>
      </c>
      <c r="Q30" s="227">
        <v>2</v>
      </c>
      <c r="R30" s="227">
        <v>0</v>
      </c>
      <c r="S30" s="207">
        <f t="shared" si="0"/>
        <v>0</v>
      </c>
      <c r="T30" s="449"/>
      <c r="U30" s="449"/>
      <c r="V30" s="339"/>
      <c r="W30" s="339"/>
      <c r="X30" s="338"/>
      <c r="Y30" s="231">
        <v>0</v>
      </c>
      <c r="Z30" s="222" t="s">
        <v>528</v>
      </c>
      <c r="AA30" s="222" t="s">
        <v>532</v>
      </c>
      <c r="AB30" s="457" t="s">
        <v>142</v>
      </c>
    </row>
    <row r="31" spans="1:28" s="75" customFormat="1" ht="72" customHeight="1">
      <c r="A31" s="377"/>
      <c r="B31" s="356"/>
      <c r="C31" s="356"/>
      <c r="D31" s="368"/>
      <c r="E31" s="368"/>
      <c r="F31" s="368"/>
      <c r="G31" s="368"/>
      <c r="H31" s="368"/>
      <c r="I31" s="368"/>
      <c r="J31" s="476"/>
      <c r="K31" s="477"/>
      <c r="L31" s="438"/>
      <c r="M31" s="418"/>
      <c r="N31" s="418"/>
      <c r="O31" s="94" t="s">
        <v>458</v>
      </c>
      <c r="P31" s="227">
        <v>0</v>
      </c>
      <c r="Q31" s="227">
        <v>4</v>
      </c>
      <c r="R31" s="227">
        <v>4</v>
      </c>
      <c r="S31" s="207">
        <f t="shared" si="0"/>
        <v>1</v>
      </c>
      <c r="T31" s="449"/>
      <c r="U31" s="449"/>
      <c r="V31" s="339"/>
      <c r="W31" s="339"/>
      <c r="X31" s="338"/>
      <c r="Y31" s="231">
        <v>114</v>
      </c>
      <c r="Z31" s="222" t="s">
        <v>528</v>
      </c>
      <c r="AA31" s="222" t="s">
        <v>529</v>
      </c>
      <c r="AB31" s="457"/>
    </row>
    <row r="32" spans="1:28" s="75" customFormat="1" ht="51.75" customHeight="1">
      <c r="A32" s="377"/>
      <c r="B32" s="356"/>
      <c r="C32" s="356"/>
      <c r="D32" s="368"/>
      <c r="E32" s="368"/>
      <c r="F32" s="368"/>
      <c r="G32" s="368"/>
      <c r="H32" s="368"/>
      <c r="I32" s="368"/>
      <c r="J32" s="476"/>
      <c r="K32" s="477"/>
      <c r="L32" s="438"/>
      <c r="M32" s="418"/>
      <c r="N32" s="418"/>
      <c r="O32" s="94" t="s">
        <v>469</v>
      </c>
      <c r="P32" s="227">
        <v>1</v>
      </c>
      <c r="Q32" s="227">
        <v>4</v>
      </c>
      <c r="R32" s="227">
        <v>3</v>
      </c>
      <c r="S32" s="207">
        <f t="shared" si="0"/>
        <v>0.75</v>
      </c>
      <c r="T32" s="449"/>
      <c r="U32" s="449"/>
      <c r="V32" s="339"/>
      <c r="W32" s="339"/>
      <c r="X32" s="338"/>
      <c r="Y32" s="231">
        <v>91</v>
      </c>
      <c r="Z32" s="222" t="s">
        <v>528</v>
      </c>
      <c r="AA32" s="222" t="s">
        <v>531</v>
      </c>
      <c r="AB32" s="457"/>
    </row>
    <row r="33" spans="1:28" s="75" customFormat="1" ht="51.75" customHeight="1">
      <c r="A33" s="378"/>
      <c r="B33" s="357"/>
      <c r="C33" s="357"/>
      <c r="D33" s="370"/>
      <c r="E33" s="370"/>
      <c r="F33" s="370"/>
      <c r="G33" s="368"/>
      <c r="H33" s="368"/>
      <c r="I33" s="368"/>
      <c r="J33" s="476"/>
      <c r="K33" s="477"/>
      <c r="L33" s="438"/>
      <c r="M33" s="418"/>
      <c r="N33" s="418"/>
      <c r="O33" s="94" t="s">
        <v>470</v>
      </c>
      <c r="P33" s="227">
        <v>1</v>
      </c>
      <c r="Q33" s="227">
        <v>1</v>
      </c>
      <c r="R33" s="227">
        <v>0</v>
      </c>
      <c r="S33" s="207">
        <f t="shared" si="0"/>
        <v>0</v>
      </c>
      <c r="T33" s="449"/>
      <c r="U33" s="449"/>
      <c r="V33" s="339"/>
      <c r="W33" s="339"/>
      <c r="X33" s="338"/>
      <c r="Y33" s="231">
        <v>0</v>
      </c>
      <c r="Z33" s="222" t="s">
        <v>528</v>
      </c>
      <c r="AA33" s="222" t="s">
        <v>532</v>
      </c>
      <c r="AB33" s="457" t="s">
        <v>142</v>
      </c>
    </row>
    <row r="34" spans="1:28" s="75" customFormat="1" ht="51.75" customHeight="1">
      <c r="A34" s="104" t="s">
        <v>202</v>
      </c>
      <c r="B34" s="70" t="s">
        <v>45</v>
      </c>
      <c r="C34" s="68" t="s">
        <v>104</v>
      </c>
      <c r="D34" s="85" t="s">
        <v>43</v>
      </c>
      <c r="E34" s="87">
        <v>0.6</v>
      </c>
      <c r="F34" s="87">
        <v>0.2</v>
      </c>
      <c r="G34" s="85" t="s">
        <v>114</v>
      </c>
      <c r="H34" s="85" t="s">
        <v>115</v>
      </c>
      <c r="I34" s="85" t="s">
        <v>116</v>
      </c>
      <c r="J34" s="86">
        <v>1</v>
      </c>
      <c r="K34" s="208">
        <v>1</v>
      </c>
      <c r="L34" s="438">
        <v>2020630010141</v>
      </c>
      <c r="M34" s="418" t="s">
        <v>191</v>
      </c>
      <c r="N34" s="418" t="s">
        <v>403</v>
      </c>
      <c r="O34" s="91" t="s">
        <v>209</v>
      </c>
      <c r="P34" s="84">
        <v>1</v>
      </c>
      <c r="Q34" s="84">
        <v>1</v>
      </c>
      <c r="R34" s="227">
        <v>1</v>
      </c>
      <c r="S34" s="207">
        <f t="shared" si="0"/>
        <v>1</v>
      </c>
      <c r="T34" s="448" t="s">
        <v>431</v>
      </c>
      <c r="U34" s="449" t="s">
        <v>429</v>
      </c>
      <c r="V34" s="339">
        <v>102200000</v>
      </c>
      <c r="W34" s="339">
        <v>1000000</v>
      </c>
      <c r="X34" s="338">
        <f>W34/V34</f>
        <v>0.009784735812133072</v>
      </c>
      <c r="Y34" s="231">
        <v>1</v>
      </c>
      <c r="Z34" s="222" t="s">
        <v>528</v>
      </c>
      <c r="AA34" s="222" t="s">
        <v>529</v>
      </c>
      <c r="AB34" s="457" t="s">
        <v>142</v>
      </c>
    </row>
    <row r="35" spans="1:28" s="75" customFormat="1" ht="51.75" customHeight="1">
      <c r="A35" s="376" t="s">
        <v>202</v>
      </c>
      <c r="B35" s="379" t="s">
        <v>45</v>
      </c>
      <c r="C35" s="379" t="s">
        <v>46</v>
      </c>
      <c r="D35" s="367" t="s">
        <v>43</v>
      </c>
      <c r="E35" s="428">
        <v>0.6</v>
      </c>
      <c r="F35" s="428">
        <v>0.2</v>
      </c>
      <c r="G35" s="367" t="s">
        <v>52</v>
      </c>
      <c r="H35" s="367" t="s">
        <v>203</v>
      </c>
      <c r="I35" s="367" t="s">
        <v>204</v>
      </c>
      <c r="J35" s="425">
        <v>20000</v>
      </c>
      <c r="K35" s="422">
        <v>10000</v>
      </c>
      <c r="L35" s="438"/>
      <c r="M35" s="418"/>
      <c r="N35" s="418"/>
      <c r="O35" s="94" t="s">
        <v>471</v>
      </c>
      <c r="P35" s="227">
        <v>1</v>
      </c>
      <c r="Q35" s="227">
        <v>3</v>
      </c>
      <c r="R35" s="227">
        <v>1</v>
      </c>
      <c r="S35" s="207">
        <f t="shared" si="0"/>
        <v>0.3333333333333333</v>
      </c>
      <c r="T35" s="449"/>
      <c r="U35" s="449"/>
      <c r="V35" s="339"/>
      <c r="W35" s="339"/>
      <c r="X35" s="338"/>
      <c r="Y35" s="231">
        <v>6</v>
      </c>
      <c r="Z35" s="222" t="s">
        <v>528</v>
      </c>
      <c r="AA35" s="222" t="s">
        <v>531</v>
      </c>
      <c r="AB35" s="457" t="s">
        <v>142</v>
      </c>
    </row>
    <row r="36" spans="1:28" s="75" customFormat="1" ht="51.75" customHeight="1">
      <c r="A36" s="377"/>
      <c r="B36" s="380"/>
      <c r="C36" s="380"/>
      <c r="D36" s="368"/>
      <c r="E36" s="429"/>
      <c r="F36" s="429"/>
      <c r="G36" s="368"/>
      <c r="H36" s="368"/>
      <c r="I36" s="368"/>
      <c r="J36" s="426"/>
      <c r="K36" s="423"/>
      <c r="L36" s="438"/>
      <c r="M36" s="418"/>
      <c r="N36" s="418"/>
      <c r="O36" s="94" t="s">
        <v>320</v>
      </c>
      <c r="P36" s="227">
        <v>1</v>
      </c>
      <c r="Q36" s="227">
        <v>3</v>
      </c>
      <c r="R36" s="227">
        <v>2</v>
      </c>
      <c r="S36" s="207">
        <f t="shared" si="0"/>
        <v>0.6666666666666666</v>
      </c>
      <c r="T36" s="449"/>
      <c r="U36" s="449"/>
      <c r="V36" s="339"/>
      <c r="W36" s="339"/>
      <c r="X36" s="338"/>
      <c r="Y36" s="231">
        <v>46</v>
      </c>
      <c r="Z36" s="222" t="s">
        <v>528</v>
      </c>
      <c r="AA36" s="222" t="s">
        <v>531</v>
      </c>
      <c r="AB36" s="457" t="s">
        <v>142</v>
      </c>
    </row>
    <row r="37" spans="1:28" s="75" customFormat="1" ht="51.75" customHeight="1">
      <c r="A37" s="377"/>
      <c r="B37" s="380"/>
      <c r="C37" s="380"/>
      <c r="D37" s="368"/>
      <c r="E37" s="429"/>
      <c r="F37" s="429"/>
      <c r="G37" s="368"/>
      <c r="H37" s="368"/>
      <c r="I37" s="368"/>
      <c r="J37" s="426"/>
      <c r="K37" s="423"/>
      <c r="L37" s="438"/>
      <c r="M37" s="418"/>
      <c r="N37" s="418"/>
      <c r="O37" s="94" t="s">
        <v>321</v>
      </c>
      <c r="P37" s="227">
        <v>1</v>
      </c>
      <c r="Q37" s="227">
        <v>3</v>
      </c>
      <c r="R37" s="227">
        <v>1</v>
      </c>
      <c r="S37" s="207">
        <f t="shared" si="0"/>
        <v>0.3333333333333333</v>
      </c>
      <c r="T37" s="449"/>
      <c r="U37" s="449"/>
      <c r="V37" s="339"/>
      <c r="W37" s="339"/>
      <c r="X37" s="338"/>
      <c r="Y37" s="231">
        <v>15</v>
      </c>
      <c r="Z37" s="222" t="s">
        <v>528</v>
      </c>
      <c r="AA37" s="222" t="s">
        <v>531</v>
      </c>
      <c r="AB37" s="457" t="s">
        <v>142</v>
      </c>
    </row>
    <row r="38" spans="1:28" s="75" customFormat="1" ht="51.75" customHeight="1">
      <c r="A38" s="377"/>
      <c r="B38" s="380"/>
      <c r="C38" s="380"/>
      <c r="D38" s="368"/>
      <c r="E38" s="429"/>
      <c r="F38" s="429"/>
      <c r="G38" s="368"/>
      <c r="H38" s="368"/>
      <c r="I38" s="368"/>
      <c r="J38" s="426"/>
      <c r="K38" s="423"/>
      <c r="L38" s="438"/>
      <c r="M38" s="418"/>
      <c r="N38" s="418"/>
      <c r="O38" s="94" t="s">
        <v>472</v>
      </c>
      <c r="P38" s="227">
        <v>1</v>
      </c>
      <c r="Q38" s="227">
        <v>3</v>
      </c>
      <c r="R38" s="227">
        <v>3</v>
      </c>
      <c r="S38" s="207">
        <f t="shared" si="0"/>
        <v>1</v>
      </c>
      <c r="T38" s="449"/>
      <c r="U38" s="449"/>
      <c r="V38" s="339"/>
      <c r="W38" s="339"/>
      <c r="X38" s="338"/>
      <c r="Y38" s="231">
        <v>43</v>
      </c>
      <c r="Z38" s="222" t="s">
        <v>528</v>
      </c>
      <c r="AA38" s="222" t="s">
        <v>529</v>
      </c>
      <c r="AB38" s="457" t="s">
        <v>142</v>
      </c>
    </row>
    <row r="39" spans="1:28" s="75" customFormat="1" ht="51.75" customHeight="1">
      <c r="A39" s="377"/>
      <c r="B39" s="380"/>
      <c r="C39" s="380"/>
      <c r="D39" s="368"/>
      <c r="E39" s="429"/>
      <c r="F39" s="429"/>
      <c r="G39" s="368"/>
      <c r="H39" s="368"/>
      <c r="I39" s="368"/>
      <c r="J39" s="426"/>
      <c r="K39" s="423"/>
      <c r="L39" s="438"/>
      <c r="M39" s="418"/>
      <c r="N39" s="418"/>
      <c r="O39" s="94" t="s">
        <v>323</v>
      </c>
      <c r="P39" s="227">
        <v>1</v>
      </c>
      <c r="Q39" s="227">
        <v>3</v>
      </c>
      <c r="R39" s="227">
        <v>2</v>
      </c>
      <c r="S39" s="207">
        <f t="shared" si="0"/>
        <v>0.6666666666666666</v>
      </c>
      <c r="T39" s="449"/>
      <c r="U39" s="449"/>
      <c r="V39" s="339"/>
      <c r="W39" s="339"/>
      <c r="X39" s="338"/>
      <c r="Y39" s="231">
        <v>38</v>
      </c>
      <c r="Z39" s="222" t="s">
        <v>528</v>
      </c>
      <c r="AA39" s="222" t="s">
        <v>531</v>
      </c>
      <c r="AB39" s="457" t="s">
        <v>142</v>
      </c>
    </row>
    <row r="40" spans="1:28" s="75" customFormat="1" ht="51.75" customHeight="1">
      <c r="A40" s="377"/>
      <c r="B40" s="380"/>
      <c r="C40" s="380"/>
      <c r="D40" s="368"/>
      <c r="E40" s="429"/>
      <c r="F40" s="429"/>
      <c r="G40" s="368"/>
      <c r="H40" s="368"/>
      <c r="I40" s="368"/>
      <c r="J40" s="426"/>
      <c r="K40" s="423"/>
      <c r="L40" s="438"/>
      <c r="M40" s="418"/>
      <c r="N40" s="418"/>
      <c r="O40" s="94" t="s">
        <v>473</v>
      </c>
      <c r="P40" s="227">
        <v>0</v>
      </c>
      <c r="Q40" s="227">
        <v>3</v>
      </c>
      <c r="R40" s="227">
        <v>0</v>
      </c>
      <c r="S40" s="207">
        <f t="shared" si="0"/>
        <v>0</v>
      </c>
      <c r="T40" s="449"/>
      <c r="U40" s="449"/>
      <c r="V40" s="339"/>
      <c r="W40" s="339"/>
      <c r="X40" s="338"/>
      <c r="Y40" s="231">
        <v>0</v>
      </c>
      <c r="Z40" s="222" t="s">
        <v>528</v>
      </c>
      <c r="AA40" s="222" t="s">
        <v>532</v>
      </c>
      <c r="AB40" s="457" t="s">
        <v>142</v>
      </c>
    </row>
    <row r="41" spans="1:28" s="75" customFormat="1" ht="51.75" customHeight="1">
      <c r="A41" s="377"/>
      <c r="B41" s="380"/>
      <c r="C41" s="380"/>
      <c r="D41" s="368"/>
      <c r="E41" s="429"/>
      <c r="F41" s="429"/>
      <c r="G41" s="368"/>
      <c r="H41" s="368"/>
      <c r="I41" s="368"/>
      <c r="J41" s="426"/>
      <c r="K41" s="423"/>
      <c r="L41" s="438"/>
      <c r="M41" s="418"/>
      <c r="N41" s="418"/>
      <c r="O41" s="94" t="s">
        <v>474</v>
      </c>
      <c r="P41" s="227">
        <v>1</v>
      </c>
      <c r="Q41" s="227">
        <v>3</v>
      </c>
      <c r="R41" s="227">
        <v>2</v>
      </c>
      <c r="S41" s="207">
        <f t="shared" si="0"/>
        <v>0.6666666666666666</v>
      </c>
      <c r="T41" s="449"/>
      <c r="U41" s="449"/>
      <c r="V41" s="339"/>
      <c r="W41" s="339"/>
      <c r="X41" s="338"/>
      <c r="Y41" s="231">
        <v>27</v>
      </c>
      <c r="Z41" s="222" t="s">
        <v>528</v>
      </c>
      <c r="AA41" s="222" t="s">
        <v>531</v>
      </c>
      <c r="AB41" s="457"/>
    </row>
    <row r="42" spans="1:28" s="75" customFormat="1" ht="51.75" customHeight="1">
      <c r="A42" s="377"/>
      <c r="B42" s="380"/>
      <c r="C42" s="380"/>
      <c r="D42" s="368"/>
      <c r="E42" s="429"/>
      <c r="F42" s="429"/>
      <c r="G42" s="368"/>
      <c r="H42" s="368"/>
      <c r="I42" s="368"/>
      <c r="J42" s="426"/>
      <c r="K42" s="423"/>
      <c r="L42" s="438"/>
      <c r="M42" s="418"/>
      <c r="N42" s="418"/>
      <c r="O42" s="94" t="s">
        <v>475</v>
      </c>
      <c r="P42" s="227">
        <v>1</v>
      </c>
      <c r="Q42" s="227">
        <v>1</v>
      </c>
      <c r="R42" s="227">
        <v>0</v>
      </c>
      <c r="S42" s="207">
        <f t="shared" si="0"/>
        <v>0</v>
      </c>
      <c r="T42" s="449"/>
      <c r="U42" s="449"/>
      <c r="V42" s="339"/>
      <c r="W42" s="339"/>
      <c r="X42" s="338"/>
      <c r="Y42" s="231">
        <v>0</v>
      </c>
      <c r="Z42" s="222" t="s">
        <v>528</v>
      </c>
      <c r="AA42" s="222" t="s">
        <v>532</v>
      </c>
      <c r="AB42" s="457" t="s">
        <v>142</v>
      </c>
    </row>
    <row r="43" spans="1:28" s="75" customFormat="1" ht="65.25" customHeight="1">
      <c r="A43" s="378"/>
      <c r="B43" s="401"/>
      <c r="C43" s="401"/>
      <c r="D43" s="370"/>
      <c r="E43" s="430"/>
      <c r="F43" s="430"/>
      <c r="G43" s="370"/>
      <c r="H43" s="370"/>
      <c r="I43" s="370"/>
      <c r="J43" s="427"/>
      <c r="K43" s="424"/>
      <c r="L43" s="438"/>
      <c r="M43" s="418"/>
      <c r="N43" s="418"/>
      <c r="O43" s="94" t="s">
        <v>476</v>
      </c>
      <c r="P43" s="227">
        <v>0</v>
      </c>
      <c r="Q43" s="227">
        <v>1</v>
      </c>
      <c r="R43" s="227">
        <v>0</v>
      </c>
      <c r="S43" s="207">
        <f t="shared" si="0"/>
        <v>0</v>
      </c>
      <c r="T43" s="449"/>
      <c r="U43" s="449"/>
      <c r="V43" s="339"/>
      <c r="W43" s="339"/>
      <c r="X43" s="338"/>
      <c r="Y43" s="231">
        <v>0</v>
      </c>
      <c r="Z43" s="222" t="s">
        <v>528</v>
      </c>
      <c r="AA43" s="222" t="s">
        <v>532</v>
      </c>
      <c r="AB43" s="457"/>
    </row>
    <row r="44" spans="1:28" s="75" customFormat="1" ht="51.75" customHeight="1">
      <c r="A44" s="104" t="s">
        <v>202</v>
      </c>
      <c r="B44" s="69" t="s">
        <v>45</v>
      </c>
      <c r="C44" s="67" t="s">
        <v>46</v>
      </c>
      <c r="D44" s="81" t="s">
        <v>43</v>
      </c>
      <c r="E44" s="82">
        <v>0.6</v>
      </c>
      <c r="F44" s="82">
        <v>0.2</v>
      </c>
      <c r="G44" s="81" t="s">
        <v>52</v>
      </c>
      <c r="H44" s="81" t="s">
        <v>54</v>
      </c>
      <c r="I44" s="95" t="s">
        <v>54</v>
      </c>
      <c r="J44" s="83">
        <v>1</v>
      </c>
      <c r="K44" s="110">
        <v>1</v>
      </c>
      <c r="L44" s="438"/>
      <c r="M44" s="418"/>
      <c r="N44" s="418"/>
      <c r="O44" s="94" t="s">
        <v>477</v>
      </c>
      <c r="P44" s="227">
        <v>1</v>
      </c>
      <c r="Q44" s="227">
        <v>1</v>
      </c>
      <c r="R44" s="227">
        <v>1</v>
      </c>
      <c r="S44" s="207">
        <f t="shared" si="0"/>
        <v>1</v>
      </c>
      <c r="T44" s="449"/>
      <c r="U44" s="449"/>
      <c r="V44" s="339"/>
      <c r="W44" s="339"/>
      <c r="X44" s="338"/>
      <c r="Y44" s="231">
        <v>4</v>
      </c>
      <c r="Z44" s="222" t="s">
        <v>528</v>
      </c>
      <c r="AA44" s="222" t="s">
        <v>529</v>
      </c>
      <c r="AB44" s="457"/>
    </row>
    <row r="45" spans="1:28" s="75" customFormat="1" ht="51.75" customHeight="1">
      <c r="A45" s="104" t="s">
        <v>202</v>
      </c>
      <c r="B45" s="69" t="s">
        <v>45</v>
      </c>
      <c r="C45" s="67" t="s">
        <v>46</v>
      </c>
      <c r="D45" s="81" t="s">
        <v>47</v>
      </c>
      <c r="E45" s="82" t="s">
        <v>48</v>
      </c>
      <c r="F45" s="82">
        <v>0.2</v>
      </c>
      <c r="G45" s="81" t="s">
        <v>49</v>
      </c>
      <c r="H45" s="81" t="s">
        <v>210</v>
      </c>
      <c r="I45" s="81" t="s">
        <v>50</v>
      </c>
      <c r="J45" s="83">
        <v>0</v>
      </c>
      <c r="K45" s="110">
        <v>1</v>
      </c>
      <c r="L45" s="438">
        <v>2020630010138</v>
      </c>
      <c r="M45" s="418" t="s">
        <v>211</v>
      </c>
      <c r="N45" s="418" t="s">
        <v>406</v>
      </c>
      <c r="O45" s="94" t="s">
        <v>328</v>
      </c>
      <c r="P45" s="86">
        <v>1</v>
      </c>
      <c r="Q45" s="86">
        <v>1</v>
      </c>
      <c r="R45" s="227">
        <v>1</v>
      </c>
      <c r="S45" s="207">
        <f t="shared" si="0"/>
        <v>1</v>
      </c>
      <c r="T45" s="448" t="s">
        <v>432</v>
      </c>
      <c r="U45" s="449" t="s">
        <v>417</v>
      </c>
      <c r="V45" s="339">
        <v>79200000</v>
      </c>
      <c r="W45" s="339">
        <v>1577500</v>
      </c>
      <c r="X45" s="338">
        <f>W45/V45</f>
        <v>0.019917929292929293</v>
      </c>
      <c r="Y45" s="231">
        <v>1</v>
      </c>
      <c r="Z45" s="222" t="s">
        <v>528</v>
      </c>
      <c r="AA45" s="222" t="s">
        <v>529</v>
      </c>
      <c r="AB45" s="457" t="s">
        <v>142</v>
      </c>
    </row>
    <row r="46" spans="1:28" s="75" customFormat="1" ht="51.75" customHeight="1">
      <c r="A46" s="411" t="s">
        <v>132</v>
      </c>
      <c r="B46" s="383" t="s">
        <v>41</v>
      </c>
      <c r="C46" s="383" t="s">
        <v>42</v>
      </c>
      <c r="D46" s="372" t="s">
        <v>47</v>
      </c>
      <c r="E46" s="389">
        <v>0.3948</v>
      </c>
      <c r="F46" s="391">
        <v>0.2</v>
      </c>
      <c r="G46" s="372" t="s">
        <v>212</v>
      </c>
      <c r="H46" s="372" t="s">
        <v>133</v>
      </c>
      <c r="I46" s="372" t="s">
        <v>134</v>
      </c>
      <c r="J46" s="372">
        <v>1</v>
      </c>
      <c r="K46" s="387">
        <v>2</v>
      </c>
      <c r="L46" s="438"/>
      <c r="M46" s="418"/>
      <c r="N46" s="418"/>
      <c r="O46" s="94" t="s">
        <v>478</v>
      </c>
      <c r="P46" s="86">
        <v>1</v>
      </c>
      <c r="Q46" s="86">
        <v>1</v>
      </c>
      <c r="R46" s="227">
        <v>1</v>
      </c>
      <c r="S46" s="207">
        <f t="shared" si="0"/>
        <v>1</v>
      </c>
      <c r="T46" s="449"/>
      <c r="U46" s="449"/>
      <c r="V46" s="339"/>
      <c r="W46" s="339"/>
      <c r="X46" s="338"/>
      <c r="Y46" s="231">
        <v>10</v>
      </c>
      <c r="Z46" s="222" t="s">
        <v>528</v>
      </c>
      <c r="AA46" s="222" t="s">
        <v>529</v>
      </c>
      <c r="AB46" s="457" t="s">
        <v>142</v>
      </c>
    </row>
    <row r="47" spans="1:28" s="75" customFormat="1" ht="51.75" customHeight="1">
      <c r="A47" s="412"/>
      <c r="B47" s="414"/>
      <c r="C47" s="414"/>
      <c r="D47" s="431"/>
      <c r="E47" s="432"/>
      <c r="F47" s="433"/>
      <c r="G47" s="431"/>
      <c r="H47" s="431"/>
      <c r="I47" s="431"/>
      <c r="J47" s="431"/>
      <c r="K47" s="439"/>
      <c r="L47" s="438"/>
      <c r="M47" s="418"/>
      <c r="N47" s="418"/>
      <c r="O47" s="94" t="s">
        <v>214</v>
      </c>
      <c r="P47" s="86">
        <v>1</v>
      </c>
      <c r="Q47" s="86">
        <v>2</v>
      </c>
      <c r="R47" s="227">
        <v>1</v>
      </c>
      <c r="S47" s="207">
        <f t="shared" si="0"/>
        <v>0.5</v>
      </c>
      <c r="T47" s="449"/>
      <c r="U47" s="449"/>
      <c r="V47" s="339"/>
      <c r="W47" s="339"/>
      <c r="X47" s="338"/>
      <c r="Y47" s="231">
        <v>4</v>
      </c>
      <c r="Z47" s="222" t="s">
        <v>528</v>
      </c>
      <c r="AA47" s="222" t="s">
        <v>531</v>
      </c>
      <c r="AB47" s="457"/>
    </row>
    <row r="48" spans="1:28" s="75" customFormat="1" ht="51.75" customHeight="1">
      <c r="A48" s="412"/>
      <c r="B48" s="414"/>
      <c r="C48" s="414"/>
      <c r="D48" s="431"/>
      <c r="E48" s="432"/>
      <c r="F48" s="433"/>
      <c r="G48" s="431"/>
      <c r="H48" s="431"/>
      <c r="I48" s="431"/>
      <c r="J48" s="431"/>
      <c r="K48" s="439"/>
      <c r="L48" s="438"/>
      <c r="M48" s="418"/>
      <c r="N48" s="418"/>
      <c r="O48" s="94" t="s">
        <v>329</v>
      </c>
      <c r="P48" s="86">
        <v>0</v>
      </c>
      <c r="Q48" s="86">
        <v>3</v>
      </c>
      <c r="R48" s="227">
        <v>1</v>
      </c>
      <c r="S48" s="207">
        <f t="shared" si="0"/>
        <v>0.3333333333333333</v>
      </c>
      <c r="T48" s="449"/>
      <c r="U48" s="449"/>
      <c r="V48" s="339"/>
      <c r="W48" s="339"/>
      <c r="X48" s="338"/>
      <c r="Y48" s="231">
        <v>1</v>
      </c>
      <c r="Z48" s="222" t="s">
        <v>528</v>
      </c>
      <c r="AA48" s="222" t="s">
        <v>531</v>
      </c>
      <c r="AB48" s="457"/>
    </row>
    <row r="49" spans="1:28" s="75" customFormat="1" ht="51.75" customHeight="1">
      <c r="A49" s="412"/>
      <c r="B49" s="414"/>
      <c r="C49" s="414"/>
      <c r="D49" s="431"/>
      <c r="E49" s="432"/>
      <c r="F49" s="433"/>
      <c r="G49" s="431"/>
      <c r="H49" s="431"/>
      <c r="I49" s="431"/>
      <c r="J49" s="431"/>
      <c r="K49" s="439"/>
      <c r="L49" s="438"/>
      <c r="M49" s="418"/>
      <c r="N49" s="418"/>
      <c r="O49" s="94" t="s">
        <v>330</v>
      </c>
      <c r="P49" s="86">
        <v>0</v>
      </c>
      <c r="Q49" s="86">
        <v>6</v>
      </c>
      <c r="R49" s="227">
        <v>4</v>
      </c>
      <c r="S49" s="207">
        <f t="shared" si="0"/>
        <v>0.6666666666666666</v>
      </c>
      <c r="T49" s="449"/>
      <c r="U49" s="449"/>
      <c r="V49" s="339"/>
      <c r="W49" s="339"/>
      <c r="X49" s="338"/>
      <c r="Y49" s="231">
        <v>63</v>
      </c>
      <c r="Z49" s="222" t="s">
        <v>528</v>
      </c>
      <c r="AA49" s="222" t="s">
        <v>531</v>
      </c>
      <c r="AB49" s="457"/>
    </row>
    <row r="50" spans="1:28" s="75" customFormat="1" ht="51.75" customHeight="1">
      <c r="A50" s="412"/>
      <c r="B50" s="414"/>
      <c r="C50" s="414"/>
      <c r="D50" s="431"/>
      <c r="E50" s="432"/>
      <c r="F50" s="433"/>
      <c r="G50" s="431"/>
      <c r="H50" s="431"/>
      <c r="I50" s="431"/>
      <c r="J50" s="431"/>
      <c r="K50" s="439"/>
      <c r="L50" s="438"/>
      <c r="M50" s="418"/>
      <c r="N50" s="418"/>
      <c r="O50" s="94" t="s">
        <v>331</v>
      </c>
      <c r="P50" s="86">
        <v>0</v>
      </c>
      <c r="Q50" s="86">
        <v>300</v>
      </c>
      <c r="R50" s="227">
        <v>107</v>
      </c>
      <c r="S50" s="207">
        <f t="shared" si="0"/>
        <v>0.3566666666666667</v>
      </c>
      <c r="T50" s="449"/>
      <c r="U50" s="449"/>
      <c r="V50" s="339"/>
      <c r="W50" s="339"/>
      <c r="X50" s="338"/>
      <c r="Y50" s="231">
        <v>107</v>
      </c>
      <c r="Z50" s="222" t="s">
        <v>528</v>
      </c>
      <c r="AA50" s="222" t="s">
        <v>531</v>
      </c>
      <c r="AB50" s="457"/>
    </row>
    <row r="51" spans="1:28" s="75" customFormat="1" ht="51.75" customHeight="1">
      <c r="A51" s="412"/>
      <c r="B51" s="414"/>
      <c r="C51" s="414"/>
      <c r="D51" s="431"/>
      <c r="E51" s="432"/>
      <c r="F51" s="433"/>
      <c r="G51" s="431"/>
      <c r="H51" s="431"/>
      <c r="I51" s="431"/>
      <c r="J51" s="431"/>
      <c r="K51" s="439"/>
      <c r="L51" s="438"/>
      <c r="M51" s="418"/>
      <c r="N51" s="418"/>
      <c r="O51" s="94" t="s">
        <v>479</v>
      </c>
      <c r="P51" s="86">
        <v>1</v>
      </c>
      <c r="Q51" s="86">
        <v>1</v>
      </c>
      <c r="R51" s="227">
        <v>1</v>
      </c>
      <c r="S51" s="207">
        <f t="shared" si="0"/>
        <v>1</v>
      </c>
      <c r="T51" s="449"/>
      <c r="U51" s="449"/>
      <c r="V51" s="339"/>
      <c r="W51" s="339"/>
      <c r="X51" s="338"/>
      <c r="Y51" s="231">
        <v>1</v>
      </c>
      <c r="Z51" s="222" t="s">
        <v>528</v>
      </c>
      <c r="AA51" s="222" t="s">
        <v>529</v>
      </c>
      <c r="AB51" s="457"/>
    </row>
    <row r="52" spans="1:28" s="75" customFormat="1" ht="51.75" customHeight="1">
      <c r="A52" s="365" t="s">
        <v>202</v>
      </c>
      <c r="B52" s="434" t="s">
        <v>45</v>
      </c>
      <c r="C52" s="434" t="s">
        <v>46</v>
      </c>
      <c r="D52" s="385" t="s">
        <v>47</v>
      </c>
      <c r="E52" s="385" t="s">
        <v>48</v>
      </c>
      <c r="F52" s="385">
        <v>0.2</v>
      </c>
      <c r="G52" s="385" t="s">
        <v>49</v>
      </c>
      <c r="H52" s="416" t="s">
        <v>215</v>
      </c>
      <c r="I52" s="416" t="s">
        <v>51</v>
      </c>
      <c r="J52" s="367">
        <v>1</v>
      </c>
      <c r="K52" s="422">
        <v>10000</v>
      </c>
      <c r="L52" s="438"/>
      <c r="M52" s="418"/>
      <c r="N52" s="418"/>
      <c r="O52" s="94" t="s">
        <v>480</v>
      </c>
      <c r="P52" s="86">
        <v>1</v>
      </c>
      <c r="Q52" s="86">
        <v>2</v>
      </c>
      <c r="R52" s="227">
        <v>2</v>
      </c>
      <c r="S52" s="207">
        <f t="shared" si="0"/>
        <v>1</v>
      </c>
      <c r="T52" s="449"/>
      <c r="U52" s="449"/>
      <c r="V52" s="339"/>
      <c r="W52" s="339"/>
      <c r="X52" s="338"/>
      <c r="Y52" s="231">
        <v>53</v>
      </c>
      <c r="Z52" s="222" t="s">
        <v>528</v>
      </c>
      <c r="AA52" s="222" t="s">
        <v>529</v>
      </c>
      <c r="AB52" s="457"/>
    </row>
    <row r="53" spans="1:28" s="75" customFormat="1" ht="51.75" customHeight="1">
      <c r="A53" s="371"/>
      <c r="B53" s="435"/>
      <c r="C53" s="435"/>
      <c r="D53" s="386"/>
      <c r="E53" s="386"/>
      <c r="F53" s="386"/>
      <c r="G53" s="386"/>
      <c r="H53" s="416"/>
      <c r="I53" s="416"/>
      <c r="J53" s="368"/>
      <c r="K53" s="423"/>
      <c r="L53" s="438"/>
      <c r="M53" s="418"/>
      <c r="N53" s="418"/>
      <c r="O53" s="94" t="s">
        <v>481</v>
      </c>
      <c r="P53" s="86">
        <v>0</v>
      </c>
      <c r="Q53" s="86">
        <v>1</v>
      </c>
      <c r="R53" s="227">
        <v>1</v>
      </c>
      <c r="S53" s="207">
        <f t="shared" si="0"/>
        <v>1</v>
      </c>
      <c r="T53" s="449"/>
      <c r="U53" s="449"/>
      <c r="V53" s="339"/>
      <c r="W53" s="339"/>
      <c r="X53" s="338"/>
      <c r="Y53" s="231">
        <v>823</v>
      </c>
      <c r="Z53" s="222" t="s">
        <v>528</v>
      </c>
      <c r="AA53" s="222" t="s">
        <v>529</v>
      </c>
      <c r="AB53" s="457" t="s">
        <v>142</v>
      </c>
    </row>
    <row r="54" spans="1:28" s="75" customFormat="1" ht="51.75" customHeight="1">
      <c r="A54" s="371"/>
      <c r="B54" s="435"/>
      <c r="C54" s="435"/>
      <c r="D54" s="386"/>
      <c r="E54" s="386"/>
      <c r="F54" s="386"/>
      <c r="G54" s="386"/>
      <c r="H54" s="416"/>
      <c r="I54" s="416"/>
      <c r="J54" s="368"/>
      <c r="K54" s="423"/>
      <c r="L54" s="438"/>
      <c r="M54" s="418"/>
      <c r="N54" s="418"/>
      <c r="O54" s="94" t="s">
        <v>482</v>
      </c>
      <c r="P54" s="86">
        <v>1</v>
      </c>
      <c r="Q54" s="86">
        <v>3</v>
      </c>
      <c r="R54" s="227">
        <v>3</v>
      </c>
      <c r="S54" s="207">
        <f t="shared" si="0"/>
        <v>1</v>
      </c>
      <c r="T54" s="449"/>
      <c r="U54" s="449"/>
      <c r="V54" s="339"/>
      <c r="W54" s="339"/>
      <c r="X54" s="338"/>
      <c r="Y54" s="231">
        <v>148</v>
      </c>
      <c r="Z54" s="222" t="s">
        <v>528</v>
      </c>
      <c r="AA54" s="222" t="s">
        <v>529</v>
      </c>
      <c r="AB54" s="457" t="s">
        <v>142</v>
      </c>
    </row>
    <row r="55" spans="1:28" s="75" customFormat="1" ht="51.75" customHeight="1">
      <c r="A55" s="371"/>
      <c r="B55" s="435"/>
      <c r="C55" s="435"/>
      <c r="D55" s="386"/>
      <c r="E55" s="386"/>
      <c r="F55" s="386"/>
      <c r="G55" s="386"/>
      <c r="H55" s="416"/>
      <c r="I55" s="416"/>
      <c r="J55" s="368"/>
      <c r="K55" s="423"/>
      <c r="L55" s="438"/>
      <c r="M55" s="418"/>
      <c r="N55" s="418"/>
      <c r="O55" s="94" t="s">
        <v>333</v>
      </c>
      <c r="P55" s="86">
        <v>1</v>
      </c>
      <c r="Q55" s="86">
        <v>3</v>
      </c>
      <c r="R55" s="227">
        <v>2</v>
      </c>
      <c r="S55" s="207">
        <f t="shared" si="0"/>
        <v>0.6666666666666666</v>
      </c>
      <c r="T55" s="449"/>
      <c r="U55" s="449"/>
      <c r="V55" s="339"/>
      <c r="W55" s="339"/>
      <c r="X55" s="338"/>
      <c r="Y55" s="231">
        <v>40</v>
      </c>
      <c r="Z55" s="222" t="s">
        <v>528</v>
      </c>
      <c r="AA55" s="222" t="s">
        <v>531</v>
      </c>
      <c r="AB55" s="457" t="s">
        <v>142</v>
      </c>
    </row>
    <row r="56" spans="1:28" s="75" customFormat="1" ht="51.75" customHeight="1">
      <c r="A56" s="371"/>
      <c r="B56" s="435"/>
      <c r="C56" s="435"/>
      <c r="D56" s="386"/>
      <c r="E56" s="386"/>
      <c r="F56" s="386"/>
      <c r="G56" s="386"/>
      <c r="H56" s="416"/>
      <c r="I56" s="416"/>
      <c r="J56" s="368"/>
      <c r="K56" s="423"/>
      <c r="L56" s="438"/>
      <c r="M56" s="418"/>
      <c r="N56" s="418"/>
      <c r="O56" s="94" t="s">
        <v>335</v>
      </c>
      <c r="P56" s="86">
        <v>1</v>
      </c>
      <c r="Q56" s="86">
        <v>3</v>
      </c>
      <c r="R56" s="227">
        <v>3</v>
      </c>
      <c r="S56" s="207">
        <f t="shared" si="0"/>
        <v>1</v>
      </c>
      <c r="T56" s="449"/>
      <c r="U56" s="449"/>
      <c r="V56" s="339"/>
      <c r="W56" s="339"/>
      <c r="X56" s="338"/>
      <c r="Y56" s="231">
        <v>78</v>
      </c>
      <c r="Z56" s="222" t="s">
        <v>528</v>
      </c>
      <c r="AA56" s="222" t="s">
        <v>529</v>
      </c>
      <c r="AB56" s="457" t="s">
        <v>142</v>
      </c>
    </row>
    <row r="57" spans="1:28" s="75" customFormat="1" ht="51.75" customHeight="1">
      <c r="A57" s="371"/>
      <c r="B57" s="435"/>
      <c r="C57" s="435"/>
      <c r="D57" s="386"/>
      <c r="E57" s="386"/>
      <c r="F57" s="386"/>
      <c r="G57" s="386"/>
      <c r="H57" s="416"/>
      <c r="I57" s="416"/>
      <c r="J57" s="368"/>
      <c r="K57" s="423"/>
      <c r="L57" s="438"/>
      <c r="M57" s="418"/>
      <c r="N57" s="418"/>
      <c r="O57" s="94" t="s">
        <v>280</v>
      </c>
      <c r="P57" s="86">
        <v>1</v>
      </c>
      <c r="Q57" s="86">
        <v>1</v>
      </c>
      <c r="R57" s="227">
        <v>1</v>
      </c>
      <c r="S57" s="207">
        <f t="shared" si="0"/>
        <v>1</v>
      </c>
      <c r="T57" s="449"/>
      <c r="U57" s="449"/>
      <c r="V57" s="339"/>
      <c r="W57" s="339"/>
      <c r="X57" s="338"/>
      <c r="Y57" s="231">
        <v>20</v>
      </c>
      <c r="Z57" s="222" t="s">
        <v>528</v>
      </c>
      <c r="AA57" s="222" t="s">
        <v>529</v>
      </c>
      <c r="AB57" s="457" t="s">
        <v>142</v>
      </c>
    </row>
    <row r="58" spans="1:28" s="75" customFormat="1" ht="51.75" customHeight="1">
      <c r="A58" s="371"/>
      <c r="B58" s="435"/>
      <c r="C58" s="435"/>
      <c r="D58" s="386"/>
      <c r="E58" s="386"/>
      <c r="F58" s="386"/>
      <c r="G58" s="386"/>
      <c r="H58" s="416"/>
      <c r="I58" s="416"/>
      <c r="J58" s="368"/>
      <c r="K58" s="423"/>
      <c r="L58" s="438"/>
      <c r="M58" s="418"/>
      <c r="N58" s="418"/>
      <c r="O58" s="94" t="s">
        <v>281</v>
      </c>
      <c r="P58" s="86">
        <v>1</v>
      </c>
      <c r="Q58" s="86">
        <v>1</v>
      </c>
      <c r="R58" s="227">
        <v>1</v>
      </c>
      <c r="S58" s="207">
        <f t="shared" si="0"/>
        <v>1</v>
      </c>
      <c r="T58" s="449"/>
      <c r="U58" s="449"/>
      <c r="V58" s="339"/>
      <c r="W58" s="339"/>
      <c r="X58" s="338"/>
      <c r="Y58" s="231">
        <v>1</v>
      </c>
      <c r="Z58" s="222" t="s">
        <v>528</v>
      </c>
      <c r="AA58" s="222" t="s">
        <v>529</v>
      </c>
      <c r="AB58" s="457" t="s">
        <v>142</v>
      </c>
    </row>
    <row r="59" spans="1:28" s="75" customFormat="1" ht="51.75" customHeight="1">
      <c r="A59" s="371"/>
      <c r="B59" s="435"/>
      <c r="C59" s="435"/>
      <c r="D59" s="386"/>
      <c r="E59" s="386"/>
      <c r="F59" s="386"/>
      <c r="G59" s="386"/>
      <c r="H59" s="416"/>
      <c r="I59" s="416"/>
      <c r="J59" s="368"/>
      <c r="K59" s="423"/>
      <c r="L59" s="438"/>
      <c r="M59" s="418"/>
      <c r="N59" s="418"/>
      <c r="O59" s="94" t="s">
        <v>282</v>
      </c>
      <c r="P59" s="86">
        <v>1</v>
      </c>
      <c r="Q59" s="86">
        <v>6</v>
      </c>
      <c r="R59" s="227">
        <v>0</v>
      </c>
      <c r="S59" s="207">
        <f t="shared" si="0"/>
        <v>0</v>
      </c>
      <c r="T59" s="449"/>
      <c r="U59" s="449"/>
      <c r="V59" s="339"/>
      <c r="W59" s="339"/>
      <c r="X59" s="338"/>
      <c r="Y59" s="231">
        <v>0</v>
      </c>
      <c r="Z59" s="222" t="s">
        <v>528</v>
      </c>
      <c r="AA59" s="222" t="s">
        <v>532</v>
      </c>
      <c r="AB59" s="457" t="s">
        <v>142</v>
      </c>
    </row>
    <row r="60" spans="1:28" s="75" customFormat="1" ht="51.75" customHeight="1">
      <c r="A60" s="371"/>
      <c r="B60" s="435"/>
      <c r="C60" s="435"/>
      <c r="D60" s="386"/>
      <c r="E60" s="386"/>
      <c r="F60" s="386"/>
      <c r="G60" s="386"/>
      <c r="H60" s="416"/>
      <c r="I60" s="416"/>
      <c r="J60" s="368"/>
      <c r="K60" s="423"/>
      <c r="L60" s="438"/>
      <c r="M60" s="418"/>
      <c r="N60" s="418"/>
      <c r="O60" s="94" t="s">
        <v>283</v>
      </c>
      <c r="P60" s="86">
        <v>1</v>
      </c>
      <c r="Q60" s="86">
        <v>1</v>
      </c>
      <c r="R60" s="227">
        <v>1</v>
      </c>
      <c r="S60" s="207">
        <f t="shared" si="0"/>
        <v>1</v>
      </c>
      <c r="T60" s="449"/>
      <c r="U60" s="449"/>
      <c r="V60" s="339"/>
      <c r="W60" s="339"/>
      <c r="X60" s="338"/>
      <c r="Y60" s="231">
        <v>1</v>
      </c>
      <c r="Z60" s="222" t="s">
        <v>528</v>
      </c>
      <c r="AA60" s="222" t="s">
        <v>529</v>
      </c>
      <c r="AB60" s="457" t="s">
        <v>142</v>
      </c>
    </row>
    <row r="61" spans="1:28" s="75" customFormat="1" ht="51.75" customHeight="1">
      <c r="A61" s="371"/>
      <c r="B61" s="435"/>
      <c r="C61" s="435"/>
      <c r="D61" s="386"/>
      <c r="E61" s="386"/>
      <c r="F61" s="386"/>
      <c r="G61" s="386"/>
      <c r="H61" s="416"/>
      <c r="I61" s="416"/>
      <c r="J61" s="368"/>
      <c r="K61" s="423"/>
      <c r="L61" s="438"/>
      <c r="M61" s="418"/>
      <c r="N61" s="418"/>
      <c r="O61" s="94" t="s">
        <v>284</v>
      </c>
      <c r="P61" s="86">
        <v>1</v>
      </c>
      <c r="Q61" s="86">
        <v>1</v>
      </c>
      <c r="R61" s="227">
        <v>1</v>
      </c>
      <c r="S61" s="207">
        <f t="shared" si="0"/>
        <v>1</v>
      </c>
      <c r="T61" s="449"/>
      <c r="U61" s="449"/>
      <c r="V61" s="339"/>
      <c r="W61" s="339"/>
      <c r="X61" s="338"/>
      <c r="Y61" s="231">
        <v>137</v>
      </c>
      <c r="Z61" s="222" t="s">
        <v>528</v>
      </c>
      <c r="AA61" s="222" t="s">
        <v>529</v>
      </c>
      <c r="AB61" s="457" t="s">
        <v>142</v>
      </c>
    </row>
    <row r="62" spans="1:28" s="75" customFormat="1" ht="51.75" customHeight="1">
      <c r="A62" s="371"/>
      <c r="B62" s="435"/>
      <c r="C62" s="435"/>
      <c r="D62" s="386"/>
      <c r="E62" s="386"/>
      <c r="F62" s="386"/>
      <c r="G62" s="386"/>
      <c r="H62" s="416"/>
      <c r="I62" s="416"/>
      <c r="J62" s="368"/>
      <c r="K62" s="423"/>
      <c r="L62" s="438"/>
      <c r="M62" s="418"/>
      <c r="N62" s="418"/>
      <c r="O62" s="94" t="s">
        <v>483</v>
      </c>
      <c r="P62" s="86"/>
      <c r="Q62" s="86">
        <v>1</v>
      </c>
      <c r="R62" s="227">
        <v>1</v>
      </c>
      <c r="S62" s="207">
        <f t="shared" si="0"/>
        <v>1</v>
      </c>
      <c r="T62" s="449"/>
      <c r="U62" s="449"/>
      <c r="V62" s="339"/>
      <c r="W62" s="339"/>
      <c r="X62" s="338"/>
      <c r="Y62" s="231">
        <v>269</v>
      </c>
      <c r="Z62" s="222" t="s">
        <v>528</v>
      </c>
      <c r="AA62" s="222" t="s">
        <v>529</v>
      </c>
      <c r="AB62" s="457"/>
    </row>
    <row r="63" spans="1:28" s="75" customFormat="1" ht="51.75" customHeight="1">
      <c r="A63" s="366"/>
      <c r="B63" s="436"/>
      <c r="C63" s="436"/>
      <c r="D63" s="395"/>
      <c r="E63" s="395"/>
      <c r="F63" s="395"/>
      <c r="G63" s="395"/>
      <c r="H63" s="416"/>
      <c r="I63" s="416"/>
      <c r="J63" s="370"/>
      <c r="K63" s="424"/>
      <c r="L63" s="438"/>
      <c r="M63" s="418"/>
      <c r="N63" s="418"/>
      <c r="O63" s="94" t="s">
        <v>217</v>
      </c>
      <c r="P63" s="84">
        <v>1</v>
      </c>
      <c r="Q63" s="84">
        <v>1</v>
      </c>
      <c r="R63" s="227">
        <v>1</v>
      </c>
      <c r="S63" s="207">
        <f t="shared" si="0"/>
        <v>1</v>
      </c>
      <c r="T63" s="449"/>
      <c r="U63" s="449"/>
      <c r="V63" s="339"/>
      <c r="W63" s="339"/>
      <c r="X63" s="338"/>
      <c r="Y63" s="231">
        <v>33</v>
      </c>
      <c r="Z63" s="222" t="s">
        <v>528</v>
      </c>
      <c r="AA63" s="222" t="s">
        <v>529</v>
      </c>
      <c r="AB63" s="457" t="s">
        <v>142</v>
      </c>
    </row>
    <row r="64" spans="1:28" s="75" customFormat="1" ht="51.75" customHeight="1">
      <c r="A64" s="365" t="s">
        <v>202</v>
      </c>
      <c r="B64" s="379" t="s">
        <v>45</v>
      </c>
      <c r="C64" s="379" t="s">
        <v>42</v>
      </c>
      <c r="D64" s="419" t="s">
        <v>55</v>
      </c>
      <c r="E64" s="367" t="s">
        <v>56</v>
      </c>
      <c r="F64" s="367">
        <v>4000</v>
      </c>
      <c r="G64" s="367" t="s">
        <v>57</v>
      </c>
      <c r="H64" s="367" t="s">
        <v>59</v>
      </c>
      <c r="I64" s="367" t="s">
        <v>60</v>
      </c>
      <c r="J64" s="367">
        <v>1</v>
      </c>
      <c r="K64" s="402">
        <v>1</v>
      </c>
      <c r="L64" s="438">
        <v>2020630010128</v>
      </c>
      <c r="M64" s="418" t="s">
        <v>341</v>
      </c>
      <c r="N64" s="418" t="s">
        <v>407</v>
      </c>
      <c r="O64" s="94" t="s">
        <v>484</v>
      </c>
      <c r="P64" s="84">
        <v>0</v>
      </c>
      <c r="Q64" s="84">
        <v>1</v>
      </c>
      <c r="R64" s="227">
        <v>0</v>
      </c>
      <c r="S64" s="207">
        <f t="shared" si="0"/>
        <v>0</v>
      </c>
      <c r="T64" s="448" t="s">
        <v>433</v>
      </c>
      <c r="U64" s="449" t="s">
        <v>434</v>
      </c>
      <c r="V64" s="339">
        <v>82610358</v>
      </c>
      <c r="W64" s="339">
        <v>4366667</v>
      </c>
      <c r="X64" s="338">
        <f>W64/V64</f>
        <v>0.052858589476152615</v>
      </c>
      <c r="Y64" s="231">
        <v>0</v>
      </c>
      <c r="Z64" s="222" t="s">
        <v>528</v>
      </c>
      <c r="AA64" s="222" t="s">
        <v>532</v>
      </c>
      <c r="AB64" s="457" t="s">
        <v>142</v>
      </c>
    </row>
    <row r="65" spans="1:28" s="75" customFormat="1" ht="51.75" customHeight="1">
      <c r="A65" s="371"/>
      <c r="B65" s="380"/>
      <c r="C65" s="380"/>
      <c r="D65" s="420"/>
      <c r="E65" s="368"/>
      <c r="F65" s="368"/>
      <c r="G65" s="368"/>
      <c r="H65" s="368"/>
      <c r="I65" s="368"/>
      <c r="J65" s="368"/>
      <c r="K65" s="410"/>
      <c r="L65" s="438"/>
      <c r="M65" s="418"/>
      <c r="N65" s="418"/>
      <c r="O65" s="94" t="s">
        <v>271</v>
      </c>
      <c r="P65" s="86">
        <v>1</v>
      </c>
      <c r="Q65" s="84">
        <v>4</v>
      </c>
      <c r="R65" s="227">
        <v>1</v>
      </c>
      <c r="S65" s="207">
        <f t="shared" si="0"/>
        <v>0.25</v>
      </c>
      <c r="T65" s="449"/>
      <c r="U65" s="449"/>
      <c r="V65" s="339"/>
      <c r="W65" s="339"/>
      <c r="X65" s="338"/>
      <c r="Y65" s="231">
        <v>6</v>
      </c>
      <c r="Z65" s="222" t="s">
        <v>528</v>
      </c>
      <c r="AA65" s="222" t="s">
        <v>531</v>
      </c>
      <c r="AB65" s="457"/>
    </row>
    <row r="66" spans="1:28" s="75" customFormat="1" ht="51.75" customHeight="1">
      <c r="A66" s="366"/>
      <c r="B66" s="401"/>
      <c r="C66" s="401"/>
      <c r="D66" s="421"/>
      <c r="E66" s="370"/>
      <c r="F66" s="370"/>
      <c r="G66" s="370"/>
      <c r="H66" s="370"/>
      <c r="I66" s="370"/>
      <c r="J66" s="370"/>
      <c r="K66" s="403"/>
      <c r="L66" s="438"/>
      <c r="M66" s="418"/>
      <c r="N66" s="418"/>
      <c r="O66" s="94" t="s">
        <v>201</v>
      </c>
      <c r="P66" s="84">
        <v>0</v>
      </c>
      <c r="Q66" s="84">
        <v>1</v>
      </c>
      <c r="R66" s="227">
        <v>1</v>
      </c>
      <c r="S66" s="207">
        <f t="shared" si="0"/>
        <v>1</v>
      </c>
      <c r="T66" s="449"/>
      <c r="U66" s="449"/>
      <c r="V66" s="339"/>
      <c r="W66" s="339"/>
      <c r="X66" s="338"/>
      <c r="Y66" s="231">
        <v>1</v>
      </c>
      <c r="Z66" s="222" t="s">
        <v>528</v>
      </c>
      <c r="AA66" s="222" t="s">
        <v>529</v>
      </c>
      <c r="AB66" s="457"/>
    </row>
    <row r="67" spans="1:28" s="75" customFormat="1" ht="51.75" customHeight="1">
      <c r="A67" s="104" t="s">
        <v>202</v>
      </c>
      <c r="B67" s="70" t="s">
        <v>45</v>
      </c>
      <c r="C67" s="68" t="s">
        <v>104</v>
      </c>
      <c r="D67" s="96" t="s">
        <v>218</v>
      </c>
      <c r="E67" s="86" t="s">
        <v>56</v>
      </c>
      <c r="F67" s="87">
        <v>0.1</v>
      </c>
      <c r="G67" s="85" t="s">
        <v>117</v>
      </c>
      <c r="H67" s="85" t="s">
        <v>118</v>
      </c>
      <c r="I67" s="85" t="s">
        <v>219</v>
      </c>
      <c r="J67" s="86">
        <v>0</v>
      </c>
      <c r="K67" s="208">
        <v>1</v>
      </c>
      <c r="L67" s="438"/>
      <c r="M67" s="418"/>
      <c r="N67" s="418"/>
      <c r="O67" s="94" t="s">
        <v>485</v>
      </c>
      <c r="P67" s="86">
        <v>0</v>
      </c>
      <c r="Q67" s="84">
        <v>1</v>
      </c>
      <c r="R67" s="227">
        <v>1</v>
      </c>
      <c r="S67" s="207">
        <f t="shared" si="0"/>
        <v>1</v>
      </c>
      <c r="T67" s="449"/>
      <c r="U67" s="449"/>
      <c r="V67" s="339"/>
      <c r="W67" s="339"/>
      <c r="X67" s="338"/>
      <c r="Y67" s="231">
        <v>1</v>
      </c>
      <c r="Z67" s="222" t="s">
        <v>528</v>
      </c>
      <c r="AA67" s="222" t="s">
        <v>529</v>
      </c>
      <c r="AB67" s="457"/>
    </row>
    <row r="68" spans="1:28" s="75" customFormat="1" ht="51.75" customHeight="1">
      <c r="A68" s="104" t="s">
        <v>202</v>
      </c>
      <c r="B68" s="379" t="s">
        <v>41</v>
      </c>
      <c r="C68" s="355" t="s">
        <v>42</v>
      </c>
      <c r="D68" s="367" t="s">
        <v>64</v>
      </c>
      <c r="E68" s="367" t="s">
        <v>56</v>
      </c>
      <c r="F68" s="367">
        <v>4000</v>
      </c>
      <c r="G68" s="367" t="s">
        <v>65</v>
      </c>
      <c r="H68" s="367" t="s">
        <v>66</v>
      </c>
      <c r="I68" s="367" t="s">
        <v>220</v>
      </c>
      <c r="J68" s="367">
        <v>2</v>
      </c>
      <c r="K68" s="402">
        <v>2</v>
      </c>
      <c r="L68" s="438"/>
      <c r="M68" s="418"/>
      <c r="N68" s="418"/>
      <c r="O68" s="94" t="s">
        <v>486</v>
      </c>
      <c r="P68" s="86">
        <v>0</v>
      </c>
      <c r="Q68" s="84">
        <v>1</v>
      </c>
      <c r="R68" s="227">
        <v>1</v>
      </c>
      <c r="S68" s="207">
        <f t="shared" si="0"/>
        <v>1</v>
      </c>
      <c r="T68" s="449"/>
      <c r="U68" s="449"/>
      <c r="V68" s="339"/>
      <c r="W68" s="339"/>
      <c r="X68" s="338"/>
      <c r="Y68" s="231">
        <v>1300</v>
      </c>
      <c r="Z68" s="222" t="s">
        <v>528</v>
      </c>
      <c r="AA68" s="222" t="s">
        <v>529</v>
      </c>
      <c r="AB68" s="457"/>
    </row>
    <row r="69" spans="1:28" s="75" customFormat="1" ht="51.75" customHeight="1">
      <c r="A69" s="104"/>
      <c r="B69" s="380"/>
      <c r="C69" s="356"/>
      <c r="D69" s="368"/>
      <c r="E69" s="368"/>
      <c r="F69" s="368"/>
      <c r="G69" s="368"/>
      <c r="H69" s="368"/>
      <c r="I69" s="368"/>
      <c r="J69" s="368"/>
      <c r="K69" s="410"/>
      <c r="L69" s="438"/>
      <c r="M69" s="418"/>
      <c r="N69" s="418"/>
      <c r="O69" s="94"/>
      <c r="P69" s="86">
        <v>0</v>
      </c>
      <c r="Q69" s="84">
        <v>1</v>
      </c>
      <c r="R69" s="227">
        <v>0</v>
      </c>
      <c r="S69" s="207">
        <f t="shared" si="0"/>
        <v>0</v>
      </c>
      <c r="T69" s="449"/>
      <c r="U69" s="449"/>
      <c r="V69" s="339"/>
      <c r="W69" s="339"/>
      <c r="X69" s="338"/>
      <c r="Y69" s="231">
        <v>0</v>
      </c>
      <c r="Z69" s="222" t="s">
        <v>528</v>
      </c>
      <c r="AA69" s="222" t="s">
        <v>532</v>
      </c>
      <c r="AB69" s="457"/>
    </row>
    <row r="70" spans="1:28" s="75" customFormat="1" ht="51.75" customHeight="1">
      <c r="A70" s="104"/>
      <c r="B70" s="380"/>
      <c r="C70" s="356"/>
      <c r="D70" s="368"/>
      <c r="E70" s="368"/>
      <c r="F70" s="368"/>
      <c r="G70" s="368"/>
      <c r="H70" s="368"/>
      <c r="I70" s="368"/>
      <c r="J70" s="368"/>
      <c r="K70" s="410"/>
      <c r="L70" s="438"/>
      <c r="M70" s="418"/>
      <c r="N70" s="418"/>
      <c r="O70" s="94" t="s">
        <v>487</v>
      </c>
      <c r="P70" s="86">
        <v>1</v>
      </c>
      <c r="Q70" s="84">
        <v>1</v>
      </c>
      <c r="R70" s="227">
        <v>1</v>
      </c>
      <c r="S70" s="207">
        <f t="shared" si="0"/>
        <v>1</v>
      </c>
      <c r="T70" s="449"/>
      <c r="U70" s="449"/>
      <c r="V70" s="339"/>
      <c r="W70" s="339"/>
      <c r="X70" s="338"/>
      <c r="Y70" s="231">
        <v>10</v>
      </c>
      <c r="Z70" s="222" t="s">
        <v>528</v>
      </c>
      <c r="AA70" s="222" t="s">
        <v>529</v>
      </c>
      <c r="AB70" s="457"/>
    </row>
    <row r="71" spans="1:28" s="75" customFormat="1" ht="51.75" customHeight="1">
      <c r="A71" s="415" t="s">
        <v>202</v>
      </c>
      <c r="B71" s="396" t="s">
        <v>45</v>
      </c>
      <c r="C71" s="396" t="s">
        <v>42</v>
      </c>
      <c r="D71" s="418" t="s">
        <v>55</v>
      </c>
      <c r="E71" s="416" t="s">
        <v>56</v>
      </c>
      <c r="F71" s="416">
        <v>4000</v>
      </c>
      <c r="G71" s="416" t="s">
        <v>57</v>
      </c>
      <c r="H71" s="416" t="s">
        <v>221</v>
      </c>
      <c r="I71" s="416" t="s">
        <v>58</v>
      </c>
      <c r="J71" s="367">
        <v>900</v>
      </c>
      <c r="K71" s="402">
        <v>2000</v>
      </c>
      <c r="L71" s="438"/>
      <c r="M71" s="418"/>
      <c r="N71" s="418"/>
      <c r="O71" s="94" t="s">
        <v>488</v>
      </c>
      <c r="P71" s="86">
        <v>0</v>
      </c>
      <c r="Q71" s="84">
        <v>1</v>
      </c>
      <c r="R71" s="227">
        <v>1</v>
      </c>
      <c r="S71" s="207">
        <f t="shared" si="0"/>
        <v>1</v>
      </c>
      <c r="T71" s="449"/>
      <c r="U71" s="449"/>
      <c r="V71" s="339"/>
      <c r="W71" s="339"/>
      <c r="X71" s="338"/>
      <c r="Y71" s="231">
        <v>3</v>
      </c>
      <c r="Z71" s="222" t="s">
        <v>528</v>
      </c>
      <c r="AA71" s="222" t="s">
        <v>529</v>
      </c>
      <c r="AB71" s="457" t="s">
        <v>142</v>
      </c>
    </row>
    <row r="72" spans="1:28" s="75" customFormat="1" ht="51.75" customHeight="1">
      <c r="A72" s="415"/>
      <c r="B72" s="396"/>
      <c r="C72" s="396"/>
      <c r="D72" s="418"/>
      <c r="E72" s="416"/>
      <c r="F72" s="416"/>
      <c r="G72" s="416"/>
      <c r="H72" s="416"/>
      <c r="I72" s="416"/>
      <c r="J72" s="368"/>
      <c r="K72" s="410"/>
      <c r="L72" s="438"/>
      <c r="M72" s="418"/>
      <c r="N72" s="418"/>
      <c r="O72" s="94" t="s">
        <v>489</v>
      </c>
      <c r="P72" s="84">
        <v>0</v>
      </c>
      <c r="Q72" s="84">
        <v>2</v>
      </c>
      <c r="R72" s="227">
        <v>0</v>
      </c>
      <c r="S72" s="207">
        <f t="shared" si="0"/>
        <v>0</v>
      </c>
      <c r="T72" s="449"/>
      <c r="U72" s="449"/>
      <c r="V72" s="339"/>
      <c r="W72" s="339"/>
      <c r="X72" s="338"/>
      <c r="Y72" s="231">
        <v>0</v>
      </c>
      <c r="Z72" s="222" t="s">
        <v>528</v>
      </c>
      <c r="AA72" s="222" t="s">
        <v>532</v>
      </c>
      <c r="AB72" s="457" t="s">
        <v>142</v>
      </c>
    </row>
    <row r="73" spans="1:28" s="75" customFormat="1" ht="51.75" customHeight="1">
      <c r="A73" s="415"/>
      <c r="B73" s="396"/>
      <c r="C73" s="396"/>
      <c r="D73" s="418"/>
      <c r="E73" s="416"/>
      <c r="F73" s="416"/>
      <c r="G73" s="416"/>
      <c r="H73" s="416"/>
      <c r="I73" s="416"/>
      <c r="J73" s="368"/>
      <c r="K73" s="410"/>
      <c r="L73" s="438"/>
      <c r="M73" s="418"/>
      <c r="N73" s="418"/>
      <c r="O73" s="94" t="s">
        <v>343</v>
      </c>
      <c r="P73" s="86">
        <v>0</v>
      </c>
      <c r="Q73" s="84">
        <v>20</v>
      </c>
      <c r="R73" s="227">
        <v>0</v>
      </c>
      <c r="S73" s="207">
        <f t="shared" si="0"/>
        <v>0</v>
      </c>
      <c r="T73" s="449"/>
      <c r="U73" s="449"/>
      <c r="V73" s="339"/>
      <c r="W73" s="339"/>
      <c r="X73" s="338"/>
      <c r="Y73" s="231">
        <v>0</v>
      </c>
      <c r="Z73" s="222" t="s">
        <v>528</v>
      </c>
      <c r="AA73" s="222" t="s">
        <v>532</v>
      </c>
      <c r="AB73" s="457" t="s">
        <v>142</v>
      </c>
    </row>
    <row r="74" spans="1:28" s="75" customFormat="1" ht="51.75" customHeight="1">
      <c r="A74" s="415"/>
      <c r="B74" s="396"/>
      <c r="C74" s="396"/>
      <c r="D74" s="418"/>
      <c r="E74" s="416"/>
      <c r="F74" s="416"/>
      <c r="G74" s="416"/>
      <c r="H74" s="416"/>
      <c r="I74" s="416"/>
      <c r="J74" s="368"/>
      <c r="K74" s="410"/>
      <c r="L74" s="438"/>
      <c r="M74" s="418"/>
      <c r="N74" s="418"/>
      <c r="O74" s="94" t="s">
        <v>490</v>
      </c>
      <c r="P74" s="86">
        <v>1</v>
      </c>
      <c r="Q74" s="84">
        <v>2</v>
      </c>
      <c r="R74" s="227">
        <v>1</v>
      </c>
      <c r="S74" s="207">
        <f t="shared" si="0"/>
        <v>0.5</v>
      </c>
      <c r="T74" s="449"/>
      <c r="U74" s="449"/>
      <c r="V74" s="339"/>
      <c r="W74" s="339"/>
      <c r="X74" s="338"/>
      <c r="Y74" s="231">
        <v>18</v>
      </c>
      <c r="Z74" s="222" t="s">
        <v>528</v>
      </c>
      <c r="AA74" s="222" t="s">
        <v>531</v>
      </c>
      <c r="AB74" s="457" t="s">
        <v>142</v>
      </c>
    </row>
    <row r="75" spans="1:28" s="75" customFormat="1" ht="51.75" customHeight="1">
      <c r="A75" s="415"/>
      <c r="B75" s="396"/>
      <c r="C75" s="396"/>
      <c r="D75" s="418"/>
      <c r="E75" s="416"/>
      <c r="F75" s="416"/>
      <c r="G75" s="416"/>
      <c r="H75" s="416"/>
      <c r="I75" s="416"/>
      <c r="J75" s="368"/>
      <c r="K75" s="410"/>
      <c r="L75" s="438"/>
      <c r="M75" s="418"/>
      <c r="N75" s="418"/>
      <c r="O75" s="94" t="s">
        <v>491</v>
      </c>
      <c r="P75" s="86">
        <v>0</v>
      </c>
      <c r="Q75" s="84">
        <v>1</v>
      </c>
      <c r="R75" s="227">
        <v>0</v>
      </c>
      <c r="S75" s="207">
        <f t="shared" si="0"/>
        <v>0</v>
      </c>
      <c r="T75" s="449"/>
      <c r="U75" s="449"/>
      <c r="V75" s="339"/>
      <c r="W75" s="339"/>
      <c r="X75" s="338"/>
      <c r="Y75" s="231">
        <v>0</v>
      </c>
      <c r="Z75" s="222" t="s">
        <v>528</v>
      </c>
      <c r="AA75" s="222" t="s">
        <v>530</v>
      </c>
      <c r="AB75" s="457" t="s">
        <v>142</v>
      </c>
    </row>
    <row r="76" spans="1:28" s="75" customFormat="1" ht="51.75" customHeight="1">
      <c r="A76" s="415"/>
      <c r="B76" s="396"/>
      <c r="C76" s="396"/>
      <c r="D76" s="418"/>
      <c r="E76" s="416"/>
      <c r="F76" s="416"/>
      <c r="G76" s="416"/>
      <c r="H76" s="416"/>
      <c r="I76" s="416"/>
      <c r="J76" s="368"/>
      <c r="K76" s="410"/>
      <c r="L76" s="438"/>
      <c r="M76" s="418"/>
      <c r="N76" s="418"/>
      <c r="O76" s="94" t="s">
        <v>340</v>
      </c>
      <c r="P76" s="86">
        <v>0</v>
      </c>
      <c r="Q76" s="84">
        <v>2</v>
      </c>
      <c r="R76" s="227">
        <v>0</v>
      </c>
      <c r="S76" s="207">
        <f aca="true" t="shared" si="1" ref="S76:S139">R76/Q76</f>
        <v>0</v>
      </c>
      <c r="T76" s="449"/>
      <c r="U76" s="449"/>
      <c r="V76" s="339"/>
      <c r="W76" s="339"/>
      <c r="X76" s="338"/>
      <c r="Y76" s="231">
        <v>0</v>
      </c>
      <c r="Z76" s="222" t="s">
        <v>528</v>
      </c>
      <c r="AA76" s="222" t="s">
        <v>532</v>
      </c>
      <c r="AB76" s="457" t="s">
        <v>142</v>
      </c>
    </row>
    <row r="77" spans="1:28" s="75" customFormat="1" ht="51.75" customHeight="1">
      <c r="A77" s="415"/>
      <c r="B77" s="396"/>
      <c r="C77" s="396"/>
      <c r="D77" s="418"/>
      <c r="E77" s="416"/>
      <c r="F77" s="416"/>
      <c r="G77" s="416"/>
      <c r="H77" s="416"/>
      <c r="I77" s="416"/>
      <c r="J77" s="368"/>
      <c r="K77" s="410"/>
      <c r="L77" s="438"/>
      <c r="M77" s="418"/>
      <c r="N77" s="418"/>
      <c r="O77" s="94" t="s">
        <v>492</v>
      </c>
      <c r="P77" s="86">
        <v>1</v>
      </c>
      <c r="Q77" s="84">
        <v>7</v>
      </c>
      <c r="R77" s="227">
        <v>1</v>
      </c>
      <c r="S77" s="207">
        <f t="shared" si="1"/>
        <v>0.14285714285714285</v>
      </c>
      <c r="T77" s="449"/>
      <c r="U77" s="449"/>
      <c r="V77" s="339"/>
      <c r="W77" s="339"/>
      <c r="X77" s="338"/>
      <c r="Y77" s="231">
        <v>16</v>
      </c>
      <c r="Z77" s="222" t="s">
        <v>528</v>
      </c>
      <c r="AA77" s="222" t="s">
        <v>531</v>
      </c>
      <c r="AB77" s="457"/>
    </row>
    <row r="78" spans="1:28" s="75" customFormat="1" ht="51.75" customHeight="1">
      <c r="A78" s="415"/>
      <c r="B78" s="396"/>
      <c r="C78" s="396"/>
      <c r="D78" s="418"/>
      <c r="E78" s="416"/>
      <c r="F78" s="416"/>
      <c r="G78" s="416"/>
      <c r="H78" s="416"/>
      <c r="I78" s="416"/>
      <c r="J78" s="368"/>
      <c r="K78" s="410"/>
      <c r="L78" s="438"/>
      <c r="M78" s="418"/>
      <c r="N78" s="418"/>
      <c r="O78" s="94" t="s">
        <v>347</v>
      </c>
      <c r="P78" s="86">
        <v>0</v>
      </c>
      <c r="Q78" s="84">
        <v>10</v>
      </c>
      <c r="R78" s="227">
        <v>2</v>
      </c>
      <c r="S78" s="207">
        <f t="shared" si="1"/>
        <v>0.2</v>
      </c>
      <c r="T78" s="449"/>
      <c r="U78" s="449"/>
      <c r="V78" s="339"/>
      <c r="W78" s="339"/>
      <c r="X78" s="338"/>
      <c r="Y78" s="231">
        <v>28</v>
      </c>
      <c r="Z78" s="222" t="s">
        <v>528</v>
      </c>
      <c r="AA78" s="222" t="s">
        <v>531</v>
      </c>
      <c r="AB78" s="457"/>
    </row>
    <row r="79" spans="1:28" s="75" customFormat="1" ht="51.75" customHeight="1">
      <c r="A79" s="415"/>
      <c r="B79" s="396"/>
      <c r="C79" s="396"/>
      <c r="D79" s="418"/>
      <c r="E79" s="416"/>
      <c r="F79" s="416"/>
      <c r="G79" s="416"/>
      <c r="H79" s="416"/>
      <c r="I79" s="416"/>
      <c r="J79" s="368"/>
      <c r="K79" s="410"/>
      <c r="L79" s="438"/>
      <c r="M79" s="418"/>
      <c r="N79" s="418"/>
      <c r="O79" s="94" t="s">
        <v>348</v>
      </c>
      <c r="P79" s="86">
        <v>0</v>
      </c>
      <c r="Q79" s="84">
        <v>10</v>
      </c>
      <c r="R79" s="227">
        <v>3</v>
      </c>
      <c r="S79" s="207">
        <f t="shared" si="1"/>
        <v>0.3</v>
      </c>
      <c r="T79" s="449"/>
      <c r="U79" s="449"/>
      <c r="V79" s="339"/>
      <c r="W79" s="339"/>
      <c r="X79" s="338"/>
      <c r="Y79" s="231">
        <v>51</v>
      </c>
      <c r="Z79" s="222" t="s">
        <v>528</v>
      </c>
      <c r="AA79" s="222" t="s">
        <v>531</v>
      </c>
      <c r="AB79" s="457"/>
    </row>
    <row r="80" spans="1:28" s="75" customFormat="1" ht="51.75" customHeight="1">
      <c r="A80" s="415"/>
      <c r="B80" s="396"/>
      <c r="C80" s="396"/>
      <c r="D80" s="418"/>
      <c r="E80" s="416"/>
      <c r="F80" s="416"/>
      <c r="G80" s="416"/>
      <c r="H80" s="416"/>
      <c r="I80" s="416"/>
      <c r="J80" s="368"/>
      <c r="K80" s="410"/>
      <c r="L80" s="438"/>
      <c r="M80" s="418"/>
      <c r="N80" s="418"/>
      <c r="O80" s="94" t="s">
        <v>493</v>
      </c>
      <c r="P80" s="86">
        <v>0</v>
      </c>
      <c r="Q80" s="84">
        <v>1</v>
      </c>
      <c r="R80" s="227">
        <v>1</v>
      </c>
      <c r="S80" s="207">
        <f t="shared" si="1"/>
        <v>1</v>
      </c>
      <c r="T80" s="449"/>
      <c r="U80" s="449"/>
      <c r="V80" s="339"/>
      <c r="W80" s="339"/>
      <c r="X80" s="338"/>
      <c r="Y80" s="231">
        <v>16</v>
      </c>
      <c r="Z80" s="222" t="s">
        <v>528</v>
      </c>
      <c r="AA80" s="222" t="s">
        <v>529</v>
      </c>
      <c r="AB80" s="457"/>
    </row>
    <row r="81" spans="1:28" s="75" customFormat="1" ht="51.75" customHeight="1">
      <c r="A81" s="415"/>
      <c r="B81" s="396"/>
      <c r="C81" s="396"/>
      <c r="D81" s="418"/>
      <c r="E81" s="416"/>
      <c r="F81" s="416"/>
      <c r="G81" s="416"/>
      <c r="H81" s="416"/>
      <c r="I81" s="416"/>
      <c r="J81" s="368"/>
      <c r="K81" s="410"/>
      <c r="L81" s="438"/>
      <c r="M81" s="418"/>
      <c r="N81" s="418"/>
      <c r="O81" s="94" t="s">
        <v>285</v>
      </c>
      <c r="P81" s="86">
        <v>0</v>
      </c>
      <c r="Q81" s="84">
        <v>2</v>
      </c>
      <c r="R81" s="227">
        <v>1</v>
      </c>
      <c r="S81" s="207">
        <f t="shared" si="1"/>
        <v>0.5</v>
      </c>
      <c r="T81" s="449"/>
      <c r="U81" s="449"/>
      <c r="V81" s="339"/>
      <c r="W81" s="339"/>
      <c r="X81" s="338"/>
      <c r="Y81" s="231">
        <v>1283</v>
      </c>
      <c r="Z81" s="222" t="s">
        <v>528</v>
      </c>
      <c r="AA81" s="222" t="s">
        <v>531</v>
      </c>
      <c r="AB81" s="457"/>
    </row>
    <row r="82" spans="1:28" s="75" customFormat="1" ht="51.75" customHeight="1">
      <c r="A82" s="415"/>
      <c r="B82" s="396"/>
      <c r="C82" s="396"/>
      <c r="D82" s="418"/>
      <c r="E82" s="416"/>
      <c r="F82" s="416"/>
      <c r="G82" s="416"/>
      <c r="H82" s="416"/>
      <c r="I82" s="416"/>
      <c r="J82" s="368"/>
      <c r="K82" s="410"/>
      <c r="L82" s="438"/>
      <c r="M82" s="418"/>
      <c r="N82" s="418"/>
      <c r="O82" s="94" t="s">
        <v>301</v>
      </c>
      <c r="P82" s="86">
        <v>0</v>
      </c>
      <c r="Q82" s="84">
        <v>1</v>
      </c>
      <c r="R82" s="227">
        <v>0</v>
      </c>
      <c r="S82" s="207">
        <f t="shared" si="1"/>
        <v>0</v>
      </c>
      <c r="T82" s="449"/>
      <c r="U82" s="449"/>
      <c r="V82" s="339"/>
      <c r="W82" s="339"/>
      <c r="X82" s="338"/>
      <c r="Y82" s="231">
        <v>0</v>
      </c>
      <c r="Z82" s="222" t="s">
        <v>528</v>
      </c>
      <c r="AA82" s="222" t="s">
        <v>532</v>
      </c>
      <c r="AB82" s="457"/>
    </row>
    <row r="83" spans="1:28" s="75" customFormat="1" ht="51.75" customHeight="1">
      <c r="A83" s="415" t="s">
        <v>202</v>
      </c>
      <c r="B83" s="396" t="s">
        <v>45</v>
      </c>
      <c r="C83" s="417" t="s">
        <v>42</v>
      </c>
      <c r="D83" s="416" t="s">
        <v>55</v>
      </c>
      <c r="E83" s="416" t="s">
        <v>56</v>
      </c>
      <c r="F83" s="416">
        <v>4000</v>
      </c>
      <c r="G83" s="416" t="s">
        <v>57</v>
      </c>
      <c r="H83" s="416" t="s">
        <v>61</v>
      </c>
      <c r="I83" s="416" t="s">
        <v>62</v>
      </c>
      <c r="J83" s="367" t="s">
        <v>63</v>
      </c>
      <c r="K83" s="402">
        <v>1000</v>
      </c>
      <c r="L83" s="438">
        <v>2020630010130</v>
      </c>
      <c r="M83" s="418" t="s">
        <v>192</v>
      </c>
      <c r="N83" s="418" t="s">
        <v>408</v>
      </c>
      <c r="O83" s="94" t="s">
        <v>350</v>
      </c>
      <c r="P83" s="86">
        <v>0</v>
      </c>
      <c r="Q83" s="84">
        <v>1</v>
      </c>
      <c r="R83" s="227">
        <v>1</v>
      </c>
      <c r="S83" s="207">
        <f t="shared" si="1"/>
        <v>1</v>
      </c>
      <c r="T83" s="448" t="s">
        <v>435</v>
      </c>
      <c r="U83" s="449" t="s">
        <v>429</v>
      </c>
      <c r="V83" s="339">
        <v>36907737</v>
      </c>
      <c r="W83" s="339">
        <v>0</v>
      </c>
      <c r="X83" s="338">
        <f>W83/V83</f>
        <v>0</v>
      </c>
      <c r="Y83" s="231">
        <v>10</v>
      </c>
      <c r="Z83" s="222" t="s">
        <v>528</v>
      </c>
      <c r="AA83" s="222" t="s">
        <v>529</v>
      </c>
      <c r="AB83" s="457" t="s">
        <v>142</v>
      </c>
    </row>
    <row r="84" spans="1:28" s="75" customFormat="1" ht="51.75" customHeight="1">
      <c r="A84" s="415"/>
      <c r="B84" s="396"/>
      <c r="C84" s="417"/>
      <c r="D84" s="416"/>
      <c r="E84" s="416"/>
      <c r="F84" s="416"/>
      <c r="G84" s="416"/>
      <c r="H84" s="416"/>
      <c r="I84" s="416"/>
      <c r="J84" s="368"/>
      <c r="K84" s="410"/>
      <c r="L84" s="438"/>
      <c r="M84" s="418"/>
      <c r="N84" s="418"/>
      <c r="O84" s="94" t="s">
        <v>351</v>
      </c>
      <c r="P84" s="86">
        <v>1</v>
      </c>
      <c r="Q84" s="84">
        <v>1</v>
      </c>
      <c r="R84" s="227">
        <v>1</v>
      </c>
      <c r="S84" s="207">
        <f t="shared" si="1"/>
        <v>1</v>
      </c>
      <c r="T84" s="449"/>
      <c r="U84" s="449"/>
      <c r="V84" s="339"/>
      <c r="W84" s="339"/>
      <c r="X84" s="338"/>
      <c r="Y84" s="231">
        <v>3176</v>
      </c>
      <c r="Z84" s="222" t="s">
        <v>528</v>
      </c>
      <c r="AA84" s="222" t="s">
        <v>529</v>
      </c>
      <c r="AB84" s="457" t="s">
        <v>142</v>
      </c>
    </row>
    <row r="85" spans="1:28" s="75" customFormat="1" ht="51.75" customHeight="1">
      <c r="A85" s="415"/>
      <c r="B85" s="396"/>
      <c r="C85" s="417"/>
      <c r="D85" s="416"/>
      <c r="E85" s="416"/>
      <c r="F85" s="416"/>
      <c r="G85" s="416"/>
      <c r="H85" s="416"/>
      <c r="I85" s="416"/>
      <c r="J85" s="368"/>
      <c r="K85" s="410"/>
      <c r="L85" s="438"/>
      <c r="M85" s="418"/>
      <c r="N85" s="418"/>
      <c r="O85" s="94" t="s">
        <v>459</v>
      </c>
      <c r="P85" s="86">
        <v>1</v>
      </c>
      <c r="Q85" s="84">
        <v>1</v>
      </c>
      <c r="R85" s="227">
        <v>0</v>
      </c>
      <c r="S85" s="207">
        <f t="shared" si="1"/>
        <v>0</v>
      </c>
      <c r="T85" s="449"/>
      <c r="U85" s="449"/>
      <c r="V85" s="339"/>
      <c r="W85" s="339"/>
      <c r="X85" s="338"/>
      <c r="Y85" s="231">
        <v>0</v>
      </c>
      <c r="Z85" s="222" t="s">
        <v>528</v>
      </c>
      <c r="AA85" s="222" t="s">
        <v>532</v>
      </c>
      <c r="AB85" s="457" t="s">
        <v>142</v>
      </c>
    </row>
    <row r="86" spans="1:28" s="75" customFormat="1" ht="77.25" customHeight="1">
      <c r="A86" s="415"/>
      <c r="B86" s="396"/>
      <c r="C86" s="417"/>
      <c r="D86" s="416"/>
      <c r="E86" s="416"/>
      <c r="F86" s="416"/>
      <c r="G86" s="416"/>
      <c r="H86" s="416"/>
      <c r="I86" s="416"/>
      <c r="J86" s="368"/>
      <c r="K86" s="410"/>
      <c r="L86" s="438"/>
      <c r="M86" s="418"/>
      <c r="N86" s="418"/>
      <c r="O86" s="94" t="s">
        <v>494</v>
      </c>
      <c r="P86" s="86">
        <v>1</v>
      </c>
      <c r="Q86" s="84">
        <v>2</v>
      </c>
      <c r="R86" s="227">
        <v>2</v>
      </c>
      <c r="S86" s="207">
        <f t="shared" si="1"/>
        <v>1</v>
      </c>
      <c r="T86" s="449"/>
      <c r="U86" s="449"/>
      <c r="V86" s="339"/>
      <c r="W86" s="339"/>
      <c r="X86" s="338"/>
      <c r="Y86" s="231">
        <v>20</v>
      </c>
      <c r="Z86" s="222" t="s">
        <v>528</v>
      </c>
      <c r="AA86" s="222" t="s">
        <v>529</v>
      </c>
      <c r="AB86" s="457" t="s">
        <v>142</v>
      </c>
    </row>
    <row r="87" spans="1:28" s="75" customFormat="1" ht="78" customHeight="1">
      <c r="A87" s="415"/>
      <c r="B87" s="396"/>
      <c r="C87" s="417"/>
      <c r="D87" s="416"/>
      <c r="E87" s="416"/>
      <c r="F87" s="416"/>
      <c r="G87" s="416"/>
      <c r="H87" s="416"/>
      <c r="I87" s="416"/>
      <c r="J87" s="368"/>
      <c r="K87" s="410"/>
      <c r="L87" s="438"/>
      <c r="M87" s="418"/>
      <c r="N87" s="418"/>
      <c r="O87" s="94" t="s">
        <v>353</v>
      </c>
      <c r="P87" s="86">
        <v>1</v>
      </c>
      <c r="Q87" s="84">
        <v>1</v>
      </c>
      <c r="R87" s="227">
        <v>1</v>
      </c>
      <c r="S87" s="207">
        <f t="shared" si="1"/>
        <v>1</v>
      </c>
      <c r="T87" s="449"/>
      <c r="U87" s="449"/>
      <c r="V87" s="339"/>
      <c r="W87" s="339"/>
      <c r="X87" s="338"/>
      <c r="Y87" s="231">
        <v>531</v>
      </c>
      <c r="Z87" s="222" t="s">
        <v>528</v>
      </c>
      <c r="AA87" s="222" t="s">
        <v>529</v>
      </c>
      <c r="AB87" s="457"/>
    </row>
    <row r="88" spans="1:28" s="75" customFormat="1" ht="65.25" customHeight="1">
      <c r="A88" s="415"/>
      <c r="B88" s="396"/>
      <c r="C88" s="417"/>
      <c r="D88" s="416"/>
      <c r="E88" s="416"/>
      <c r="F88" s="416"/>
      <c r="G88" s="416"/>
      <c r="H88" s="416"/>
      <c r="I88" s="416"/>
      <c r="J88" s="368"/>
      <c r="K88" s="410"/>
      <c r="L88" s="438"/>
      <c r="M88" s="418"/>
      <c r="N88" s="418"/>
      <c r="O88" s="94" t="s">
        <v>495</v>
      </c>
      <c r="P88" s="86">
        <v>1</v>
      </c>
      <c r="Q88" s="84">
        <v>1</v>
      </c>
      <c r="R88" s="227">
        <v>1</v>
      </c>
      <c r="S88" s="207">
        <f t="shared" si="1"/>
        <v>1</v>
      </c>
      <c r="T88" s="449"/>
      <c r="U88" s="449"/>
      <c r="V88" s="339"/>
      <c r="W88" s="339"/>
      <c r="X88" s="338"/>
      <c r="Y88" s="231">
        <v>884</v>
      </c>
      <c r="Z88" s="222" t="s">
        <v>528</v>
      </c>
      <c r="AA88" s="222" t="s">
        <v>529</v>
      </c>
      <c r="AB88" s="457" t="s">
        <v>142</v>
      </c>
    </row>
    <row r="89" spans="1:28" s="75" customFormat="1" ht="51.75" customHeight="1">
      <c r="A89" s="415"/>
      <c r="B89" s="396"/>
      <c r="C89" s="417"/>
      <c r="D89" s="416"/>
      <c r="E89" s="416"/>
      <c r="F89" s="416"/>
      <c r="G89" s="416"/>
      <c r="H89" s="416"/>
      <c r="I89" s="416"/>
      <c r="J89" s="368"/>
      <c r="K89" s="410"/>
      <c r="L89" s="438"/>
      <c r="M89" s="418"/>
      <c r="N89" s="418"/>
      <c r="O89" s="94" t="s">
        <v>355</v>
      </c>
      <c r="P89" s="86">
        <v>1</v>
      </c>
      <c r="Q89" s="84">
        <v>1</v>
      </c>
      <c r="R89" s="227">
        <v>1</v>
      </c>
      <c r="S89" s="207">
        <f t="shared" si="1"/>
        <v>1</v>
      </c>
      <c r="T89" s="449"/>
      <c r="U89" s="449"/>
      <c r="V89" s="339"/>
      <c r="W89" s="339"/>
      <c r="X89" s="338"/>
      <c r="Y89" s="231">
        <v>1034</v>
      </c>
      <c r="Z89" s="222" t="s">
        <v>528</v>
      </c>
      <c r="AA89" s="222" t="s">
        <v>529</v>
      </c>
      <c r="AB89" s="457" t="s">
        <v>142</v>
      </c>
    </row>
    <row r="90" spans="1:28" s="75" customFormat="1" ht="51.75" customHeight="1">
      <c r="A90" s="415"/>
      <c r="B90" s="396"/>
      <c r="C90" s="417"/>
      <c r="D90" s="416"/>
      <c r="E90" s="416"/>
      <c r="F90" s="416"/>
      <c r="G90" s="416"/>
      <c r="H90" s="416"/>
      <c r="I90" s="416"/>
      <c r="J90" s="368"/>
      <c r="K90" s="410"/>
      <c r="L90" s="438"/>
      <c r="M90" s="418"/>
      <c r="N90" s="418"/>
      <c r="O90" s="94" t="s">
        <v>460</v>
      </c>
      <c r="P90" s="86">
        <v>1</v>
      </c>
      <c r="Q90" s="84">
        <v>1</v>
      </c>
      <c r="R90" s="227">
        <v>1</v>
      </c>
      <c r="S90" s="207">
        <f t="shared" si="1"/>
        <v>1</v>
      </c>
      <c r="T90" s="449"/>
      <c r="U90" s="449"/>
      <c r="V90" s="339"/>
      <c r="W90" s="339"/>
      <c r="X90" s="338"/>
      <c r="Y90" s="231">
        <v>1619</v>
      </c>
      <c r="Z90" s="222" t="s">
        <v>528</v>
      </c>
      <c r="AA90" s="222" t="s">
        <v>529</v>
      </c>
      <c r="AB90" s="457" t="s">
        <v>142</v>
      </c>
    </row>
    <row r="91" spans="1:28" s="75" customFormat="1" ht="51.75" customHeight="1">
      <c r="A91" s="415"/>
      <c r="B91" s="396"/>
      <c r="C91" s="417"/>
      <c r="D91" s="416"/>
      <c r="E91" s="416"/>
      <c r="F91" s="416"/>
      <c r="G91" s="416"/>
      <c r="H91" s="416"/>
      <c r="I91" s="416"/>
      <c r="J91" s="370"/>
      <c r="K91" s="403"/>
      <c r="L91" s="438"/>
      <c r="M91" s="418"/>
      <c r="N91" s="418"/>
      <c r="O91" s="94" t="s">
        <v>496</v>
      </c>
      <c r="P91" s="86">
        <v>0</v>
      </c>
      <c r="Q91" s="84">
        <v>2</v>
      </c>
      <c r="R91" s="227">
        <v>2</v>
      </c>
      <c r="S91" s="207">
        <f t="shared" si="1"/>
        <v>1</v>
      </c>
      <c r="T91" s="449"/>
      <c r="U91" s="449"/>
      <c r="V91" s="339"/>
      <c r="W91" s="339"/>
      <c r="X91" s="338"/>
      <c r="Y91" s="231">
        <v>24</v>
      </c>
      <c r="Z91" s="222" t="s">
        <v>528</v>
      </c>
      <c r="AA91" s="222" t="s">
        <v>529</v>
      </c>
      <c r="AB91" s="457" t="s">
        <v>142</v>
      </c>
    </row>
    <row r="92" spans="1:28" s="75" customFormat="1" ht="51.75" customHeight="1">
      <c r="A92" s="104" t="s">
        <v>202</v>
      </c>
      <c r="B92" s="70" t="s">
        <v>45</v>
      </c>
      <c r="C92" s="68" t="s">
        <v>104</v>
      </c>
      <c r="D92" s="96" t="s">
        <v>218</v>
      </c>
      <c r="E92" s="86" t="s">
        <v>56</v>
      </c>
      <c r="F92" s="87">
        <v>0.1</v>
      </c>
      <c r="G92" s="85" t="s">
        <v>119</v>
      </c>
      <c r="H92" s="85" t="s">
        <v>120</v>
      </c>
      <c r="I92" s="85" t="s">
        <v>222</v>
      </c>
      <c r="J92" s="86">
        <v>0</v>
      </c>
      <c r="K92" s="208">
        <v>1</v>
      </c>
      <c r="L92" s="438"/>
      <c r="M92" s="418"/>
      <c r="N92" s="418"/>
      <c r="O92" s="94" t="s">
        <v>497</v>
      </c>
      <c r="P92" s="86">
        <v>0</v>
      </c>
      <c r="Q92" s="84">
        <v>1</v>
      </c>
      <c r="R92" s="227">
        <v>1</v>
      </c>
      <c r="S92" s="207">
        <f t="shared" si="1"/>
        <v>1</v>
      </c>
      <c r="T92" s="449"/>
      <c r="U92" s="449"/>
      <c r="V92" s="339"/>
      <c r="W92" s="339"/>
      <c r="X92" s="338"/>
      <c r="Y92" s="231">
        <v>1</v>
      </c>
      <c r="Z92" s="222" t="s">
        <v>528</v>
      </c>
      <c r="AA92" s="222" t="s">
        <v>529</v>
      </c>
      <c r="AB92" s="457" t="s">
        <v>142</v>
      </c>
    </row>
    <row r="93" spans="1:28" s="75" customFormat="1" ht="51.75" customHeight="1">
      <c r="A93" s="415" t="s">
        <v>202</v>
      </c>
      <c r="B93" s="417" t="s">
        <v>41</v>
      </c>
      <c r="C93" s="417" t="s">
        <v>42</v>
      </c>
      <c r="D93" s="416" t="s">
        <v>64</v>
      </c>
      <c r="E93" s="416" t="s">
        <v>56</v>
      </c>
      <c r="F93" s="416">
        <v>4000</v>
      </c>
      <c r="G93" s="416" t="s">
        <v>65</v>
      </c>
      <c r="H93" s="416" t="s">
        <v>66</v>
      </c>
      <c r="I93" s="416" t="s">
        <v>220</v>
      </c>
      <c r="J93" s="367">
        <v>2</v>
      </c>
      <c r="K93" s="402">
        <v>2</v>
      </c>
      <c r="L93" s="438"/>
      <c r="M93" s="418"/>
      <c r="N93" s="418"/>
      <c r="O93" s="94" t="s">
        <v>274</v>
      </c>
      <c r="P93" s="86">
        <v>1</v>
      </c>
      <c r="Q93" s="84">
        <v>2</v>
      </c>
      <c r="R93" s="227">
        <v>1</v>
      </c>
      <c r="S93" s="207">
        <f t="shared" si="1"/>
        <v>0.5</v>
      </c>
      <c r="T93" s="449"/>
      <c r="U93" s="449"/>
      <c r="V93" s="339"/>
      <c r="W93" s="339"/>
      <c r="X93" s="338"/>
      <c r="Y93" s="231">
        <v>18</v>
      </c>
      <c r="Z93" s="222" t="s">
        <v>528</v>
      </c>
      <c r="AA93" s="222" t="s">
        <v>531</v>
      </c>
      <c r="AB93" s="457" t="s">
        <v>142</v>
      </c>
    </row>
    <row r="94" spans="1:28" s="75" customFormat="1" ht="51.75" customHeight="1">
      <c r="A94" s="415"/>
      <c r="B94" s="417"/>
      <c r="C94" s="417"/>
      <c r="D94" s="416"/>
      <c r="E94" s="416"/>
      <c r="F94" s="416"/>
      <c r="G94" s="416"/>
      <c r="H94" s="416"/>
      <c r="I94" s="416"/>
      <c r="J94" s="368"/>
      <c r="K94" s="410"/>
      <c r="L94" s="438"/>
      <c r="M94" s="418"/>
      <c r="N94" s="418"/>
      <c r="O94" s="94" t="s">
        <v>498</v>
      </c>
      <c r="P94" s="86">
        <v>0</v>
      </c>
      <c r="Q94" s="84">
        <v>1</v>
      </c>
      <c r="R94" s="227">
        <v>1</v>
      </c>
      <c r="S94" s="207">
        <f t="shared" si="1"/>
        <v>1</v>
      </c>
      <c r="T94" s="449"/>
      <c r="U94" s="449"/>
      <c r="V94" s="339"/>
      <c r="W94" s="339"/>
      <c r="X94" s="338"/>
      <c r="Y94" s="231">
        <v>1</v>
      </c>
      <c r="Z94" s="222" t="s">
        <v>528</v>
      </c>
      <c r="AA94" s="222" t="s">
        <v>529</v>
      </c>
      <c r="AB94" s="457"/>
    </row>
    <row r="95" spans="1:28" s="75" customFormat="1" ht="51.75" customHeight="1">
      <c r="A95" s="415"/>
      <c r="B95" s="417"/>
      <c r="C95" s="417"/>
      <c r="D95" s="416"/>
      <c r="E95" s="416"/>
      <c r="F95" s="416"/>
      <c r="G95" s="416"/>
      <c r="H95" s="416"/>
      <c r="I95" s="416"/>
      <c r="J95" s="370"/>
      <c r="K95" s="403"/>
      <c r="L95" s="438"/>
      <c r="M95" s="418"/>
      <c r="N95" s="418"/>
      <c r="O95" s="94" t="s">
        <v>359</v>
      </c>
      <c r="P95" s="86">
        <v>0</v>
      </c>
      <c r="Q95" s="84">
        <v>1</v>
      </c>
      <c r="R95" s="227">
        <v>1</v>
      </c>
      <c r="S95" s="207">
        <f t="shared" si="1"/>
        <v>1</v>
      </c>
      <c r="T95" s="449"/>
      <c r="U95" s="449"/>
      <c r="V95" s="339"/>
      <c r="W95" s="339"/>
      <c r="X95" s="338"/>
      <c r="Y95" s="231">
        <v>6</v>
      </c>
      <c r="Z95" s="222" t="s">
        <v>528</v>
      </c>
      <c r="AA95" s="222" t="s">
        <v>529</v>
      </c>
      <c r="AB95" s="457"/>
    </row>
    <row r="96" spans="1:28" s="75" customFormat="1" ht="51.75" customHeight="1">
      <c r="A96" s="411" t="s">
        <v>126</v>
      </c>
      <c r="B96" s="383" t="s">
        <v>127</v>
      </c>
      <c r="C96" s="383" t="s">
        <v>128</v>
      </c>
      <c r="D96" s="404" t="s">
        <v>77</v>
      </c>
      <c r="E96" s="404" t="s">
        <v>56</v>
      </c>
      <c r="F96" s="404">
        <v>0.2</v>
      </c>
      <c r="G96" s="404" t="s">
        <v>129</v>
      </c>
      <c r="H96" s="404" t="s">
        <v>130</v>
      </c>
      <c r="I96" s="404" t="s">
        <v>131</v>
      </c>
      <c r="J96" s="404">
        <v>9416</v>
      </c>
      <c r="K96" s="407">
        <v>9416</v>
      </c>
      <c r="L96" s="438">
        <v>2020630010120</v>
      </c>
      <c r="M96" s="418" t="s">
        <v>193</v>
      </c>
      <c r="N96" s="418" t="s">
        <v>409</v>
      </c>
      <c r="O96" s="94" t="s">
        <v>367</v>
      </c>
      <c r="P96" s="97">
        <v>6</v>
      </c>
      <c r="Q96" s="97">
        <v>3</v>
      </c>
      <c r="R96" s="227">
        <v>3</v>
      </c>
      <c r="S96" s="207">
        <f t="shared" si="1"/>
        <v>1</v>
      </c>
      <c r="T96" s="448" t="s">
        <v>436</v>
      </c>
      <c r="U96" s="449" t="s">
        <v>417</v>
      </c>
      <c r="V96" s="339">
        <v>86450000</v>
      </c>
      <c r="W96" s="339">
        <v>7802500</v>
      </c>
      <c r="X96" s="338">
        <f>W96/V96</f>
        <v>0.09025448235974552</v>
      </c>
      <c r="Y96" s="231">
        <v>27459</v>
      </c>
      <c r="Z96" s="222" t="s">
        <v>528</v>
      </c>
      <c r="AA96" s="222" t="s">
        <v>529</v>
      </c>
      <c r="AB96" s="457" t="s">
        <v>142</v>
      </c>
    </row>
    <row r="97" spans="1:28" s="75" customFormat="1" ht="51.75" customHeight="1">
      <c r="A97" s="412"/>
      <c r="B97" s="414"/>
      <c r="C97" s="414"/>
      <c r="D97" s="405"/>
      <c r="E97" s="405"/>
      <c r="F97" s="405"/>
      <c r="G97" s="405"/>
      <c r="H97" s="405"/>
      <c r="I97" s="405"/>
      <c r="J97" s="405"/>
      <c r="K97" s="408"/>
      <c r="L97" s="438"/>
      <c r="M97" s="418"/>
      <c r="N97" s="418"/>
      <c r="O97" s="94" t="s">
        <v>368</v>
      </c>
      <c r="P97" s="97">
        <v>100</v>
      </c>
      <c r="Q97" s="97">
        <v>150</v>
      </c>
      <c r="R97" s="227">
        <v>150</v>
      </c>
      <c r="S97" s="207">
        <f t="shared" si="1"/>
        <v>1</v>
      </c>
      <c r="T97" s="449"/>
      <c r="U97" s="449"/>
      <c r="V97" s="339"/>
      <c r="W97" s="339"/>
      <c r="X97" s="338"/>
      <c r="Y97" s="231">
        <v>256</v>
      </c>
      <c r="Z97" s="222" t="s">
        <v>528</v>
      </c>
      <c r="AA97" s="222" t="s">
        <v>529</v>
      </c>
      <c r="AB97" s="457"/>
    </row>
    <row r="98" spans="1:28" s="75" customFormat="1" ht="51.75" customHeight="1">
      <c r="A98" s="412"/>
      <c r="B98" s="414"/>
      <c r="C98" s="414"/>
      <c r="D98" s="405"/>
      <c r="E98" s="405"/>
      <c r="F98" s="405"/>
      <c r="G98" s="405"/>
      <c r="H98" s="405"/>
      <c r="I98" s="405"/>
      <c r="J98" s="405"/>
      <c r="K98" s="408"/>
      <c r="L98" s="438"/>
      <c r="M98" s="418"/>
      <c r="N98" s="418"/>
      <c r="O98" s="94" t="s">
        <v>369</v>
      </c>
      <c r="P98" s="97">
        <v>8</v>
      </c>
      <c r="Q98" s="97">
        <v>3</v>
      </c>
      <c r="R98" s="227">
        <v>3</v>
      </c>
      <c r="S98" s="207">
        <f t="shared" si="1"/>
        <v>1</v>
      </c>
      <c r="T98" s="449"/>
      <c r="U98" s="449"/>
      <c r="V98" s="339"/>
      <c r="W98" s="339"/>
      <c r="X98" s="338"/>
      <c r="Y98" s="231">
        <v>33</v>
      </c>
      <c r="Z98" s="222" t="s">
        <v>528</v>
      </c>
      <c r="AA98" s="222" t="s">
        <v>529</v>
      </c>
      <c r="AB98" s="457"/>
    </row>
    <row r="99" spans="1:28" s="75" customFormat="1" ht="51.75" customHeight="1">
      <c r="A99" s="413"/>
      <c r="B99" s="384"/>
      <c r="C99" s="384"/>
      <c r="D99" s="406"/>
      <c r="E99" s="406"/>
      <c r="F99" s="406"/>
      <c r="G99" s="406"/>
      <c r="H99" s="406"/>
      <c r="I99" s="406"/>
      <c r="J99" s="406"/>
      <c r="K99" s="409"/>
      <c r="L99" s="438"/>
      <c r="M99" s="418"/>
      <c r="N99" s="418"/>
      <c r="O99" s="94" t="s">
        <v>360</v>
      </c>
      <c r="P99" s="97">
        <v>0</v>
      </c>
      <c r="Q99" s="97">
        <v>1</v>
      </c>
      <c r="R99" s="227">
        <v>1</v>
      </c>
      <c r="S99" s="207">
        <f t="shared" si="1"/>
        <v>1</v>
      </c>
      <c r="T99" s="449"/>
      <c r="U99" s="449"/>
      <c r="V99" s="339"/>
      <c r="W99" s="339"/>
      <c r="X99" s="338"/>
      <c r="Y99" s="231">
        <v>1</v>
      </c>
      <c r="Z99" s="222" t="s">
        <v>528</v>
      </c>
      <c r="AA99" s="222" t="s">
        <v>529</v>
      </c>
      <c r="AB99" s="457"/>
    </row>
    <row r="100" spans="1:28" s="75" customFormat="1" ht="51.75" customHeight="1">
      <c r="A100" s="365" t="s">
        <v>202</v>
      </c>
      <c r="B100" s="355" t="s">
        <v>41</v>
      </c>
      <c r="C100" s="355" t="s">
        <v>42</v>
      </c>
      <c r="D100" s="367" t="s">
        <v>77</v>
      </c>
      <c r="E100" s="367" t="s">
        <v>56</v>
      </c>
      <c r="F100" s="367">
        <v>0.2</v>
      </c>
      <c r="G100" s="367" t="s">
        <v>223</v>
      </c>
      <c r="H100" s="367" t="s">
        <v>82</v>
      </c>
      <c r="I100" s="367" t="s">
        <v>83</v>
      </c>
      <c r="J100" s="367">
        <v>2</v>
      </c>
      <c r="K100" s="402">
        <v>4</v>
      </c>
      <c r="L100" s="438"/>
      <c r="M100" s="418"/>
      <c r="N100" s="418"/>
      <c r="O100" s="94" t="s">
        <v>361</v>
      </c>
      <c r="P100" s="227">
        <v>0</v>
      </c>
      <c r="Q100" s="227">
        <v>2</v>
      </c>
      <c r="R100" s="227">
        <v>2</v>
      </c>
      <c r="S100" s="207">
        <f t="shared" si="1"/>
        <v>1</v>
      </c>
      <c r="T100" s="449"/>
      <c r="U100" s="449"/>
      <c r="V100" s="339"/>
      <c r="W100" s="339"/>
      <c r="X100" s="338"/>
      <c r="Y100" s="231">
        <v>22</v>
      </c>
      <c r="Z100" s="222" t="s">
        <v>528</v>
      </c>
      <c r="AA100" s="222" t="s">
        <v>529</v>
      </c>
      <c r="AB100" s="457"/>
    </row>
    <row r="101" spans="1:28" s="75" customFormat="1" ht="51.75" customHeight="1">
      <c r="A101" s="371"/>
      <c r="B101" s="356"/>
      <c r="C101" s="356"/>
      <c r="D101" s="368"/>
      <c r="E101" s="368"/>
      <c r="F101" s="368"/>
      <c r="G101" s="368"/>
      <c r="H101" s="368"/>
      <c r="I101" s="368"/>
      <c r="J101" s="368"/>
      <c r="K101" s="410"/>
      <c r="L101" s="438"/>
      <c r="M101" s="418"/>
      <c r="N101" s="418"/>
      <c r="O101" s="94" t="s">
        <v>364</v>
      </c>
      <c r="P101" s="227">
        <v>1</v>
      </c>
      <c r="Q101" s="227">
        <v>4</v>
      </c>
      <c r="R101" s="227">
        <v>1</v>
      </c>
      <c r="S101" s="207">
        <f t="shared" si="1"/>
        <v>0.25</v>
      </c>
      <c r="T101" s="449"/>
      <c r="U101" s="449"/>
      <c r="V101" s="339"/>
      <c r="W101" s="339"/>
      <c r="X101" s="338"/>
      <c r="Y101" s="231">
        <v>65</v>
      </c>
      <c r="Z101" s="222" t="s">
        <v>528</v>
      </c>
      <c r="AA101" s="222" t="s">
        <v>531</v>
      </c>
      <c r="AB101" s="457"/>
    </row>
    <row r="102" spans="1:28" s="77" customFormat="1" ht="51.75" customHeight="1">
      <c r="A102" s="371"/>
      <c r="B102" s="356"/>
      <c r="C102" s="356"/>
      <c r="D102" s="368"/>
      <c r="E102" s="368"/>
      <c r="F102" s="368"/>
      <c r="G102" s="368"/>
      <c r="H102" s="368"/>
      <c r="I102" s="368"/>
      <c r="J102" s="368"/>
      <c r="K102" s="410"/>
      <c r="L102" s="438"/>
      <c r="M102" s="418"/>
      <c r="N102" s="418"/>
      <c r="O102" s="94" t="s">
        <v>371</v>
      </c>
      <c r="P102" s="227">
        <v>0</v>
      </c>
      <c r="Q102" s="227">
        <v>1</v>
      </c>
      <c r="R102" s="227">
        <v>0</v>
      </c>
      <c r="S102" s="207">
        <f t="shared" si="1"/>
        <v>0</v>
      </c>
      <c r="T102" s="449"/>
      <c r="U102" s="449"/>
      <c r="V102" s="339"/>
      <c r="W102" s="339"/>
      <c r="X102" s="338"/>
      <c r="Y102" s="231">
        <v>0</v>
      </c>
      <c r="Z102" s="222" t="s">
        <v>528</v>
      </c>
      <c r="AA102" s="222" t="s">
        <v>532</v>
      </c>
      <c r="AB102" s="457"/>
    </row>
    <row r="103" spans="1:28" s="75" customFormat="1" ht="51.75" customHeight="1">
      <c r="A103" s="371"/>
      <c r="B103" s="356"/>
      <c r="C103" s="356"/>
      <c r="D103" s="368"/>
      <c r="E103" s="368"/>
      <c r="F103" s="368"/>
      <c r="G103" s="368"/>
      <c r="H103" s="368"/>
      <c r="I103" s="368"/>
      <c r="J103" s="368"/>
      <c r="K103" s="410"/>
      <c r="L103" s="438"/>
      <c r="M103" s="418"/>
      <c r="N103" s="418"/>
      <c r="O103" s="94" t="s">
        <v>362</v>
      </c>
      <c r="P103" s="227">
        <v>1</v>
      </c>
      <c r="Q103" s="227">
        <v>2</v>
      </c>
      <c r="R103" s="227">
        <v>2</v>
      </c>
      <c r="S103" s="207">
        <f t="shared" si="1"/>
        <v>1</v>
      </c>
      <c r="T103" s="449"/>
      <c r="U103" s="449"/>
      <c r="V103" s="339"/>
      <c r="W103" s="339"/>
      <c r="X103" s="338"/>
      <c r="Y103" s="231">
        <v>27</v>
      </c>
      <c r="Z103" s="222" t="s">
        <v>528</v>
      </c>
      <c r="AA103" s="222" t="s">
        <v>529</v>
      </c>
      <c r="AB103" s="457"/>
    </row>
    <row r="104" spans="1:28" s="75" customFormat="1" ht="51.75" customHeight="1">
      <c r="A104" s="371"/>
      <c r="B104" s="356"/>
      <c r="C104" s="356"/>
      <c r="D104" s="368"/>
      <c r="E104" s="368"/>
      <c r="F104" s="368"/>
      <c r="G104" s="368"/>
      <c r="H104" s="368"/>
      <c r="I104" s="368"/>
      <c r="J104" s="368"/>
      <c r="K104" s="410"/>
      <c r="L104" s="438"/>
      <c r="M104" s="418"/>
      <c r="N104" s="418"/>
      <c r="O104" s="94" t="s">
        <v>499</v>
      </c>
      <c r="P104" s="227">
        <v>4</v>
      </c>
      <c r="Q104" s="227">
        <v>2</v>
      </c>
      <c r="R104" s="227">
        <v>2</v>
      </c>
      <c r="S104" s="207">
        <f t="shared" si="1"/>
        <v>1</v>
      </c>
      <c r="T104" s="449"/>
      <c r="U104" s="449"/>
      <c r="V104" s="339"/>
      <c r="W104" s="339"/>
      <c r="X104" s="338"/>
      <c r="Y104" s="231">
        <v>23</v>
      </c>
      <c r="Z104" s="222" t="s">
        <v>528</v>
      </c>
      <c r="AA104" s="222" t="s">
        <v>529</v>
      </c>
      <c r="AB104" s="457"/>
    </row>
    <row r="105" spans="1:28" s="75" customFormat="1" ht="51.75" customHeight="1">
      <c r="A105" s="365" t="s">
        <v>202</v>
      </c>
      <c r="B105" s="379" t="s">
        <v>45</v>
      </c>
      <c r="C105" s="379" t="s">
        <v>42</v>
      </c>
      <c r="D105" s="374" t="s">
        <v>77</v>
      </c>
      <c r="E105" s="374" t="s">
        <v>56</v>
      </c>
      <c r="F105" s="374">
        <v>0.2</v>
      </c>
      <c r="G105" s="374" t="s">
        <v>78</v>
      </c>
      <c r="H105" s="374" t="s">
        <v>224</v>
      </c>
      <c r="I105" s="374" t="s">
        <v>81</v>
      </c>
      <c r="J105" s="374">
        <v>8000</v>
      </c>
      <c r="K105" s="385">
        <v>10000</v>
      </c>
      <c r="L105" s="438"/>
      <c r="M105" s="418"/>
      <c r="N105" s="418"/>
      <c r="O105" s="94" t="s">
        <v>365</v>
      </c>
      <c r="P105" s="227">
        <v>2</v>
      </c>
      <c r="Q105" s="227">
        <v>1</v>
      </c>
      <c r="R105" s="227">
        <v>1</v>
      </c>
      <c r="S105" s="207">
        <f t="shared" si="1"/>
        <v>1</v>
      </c>
      <c r="T105" s="449"/>
      <c r="U105" s="449"/>
      <c r="V105" s="339"/>
      <c r="W105" s="339"/>
      <c r="X105" s="338"/>
      <c r="Y105" s="231">
        <v>1</v>
      </c>
      <c r="Z105" s="222" t="s">
        <v>528</v>
      </c>
      <c r="AA105" s="222" t="s">
        <v>529</v>
      </c>
      <c r="AB105" s="457" t="s">
        <v>142</v>
      </c>
    </row>
    <row r="106" spans="1:28" s="77" customFormat="1" ht="51.75" customHeight="1">
      <c r="A106" s="371"/>
      <c r="B106" s="380"/>
      <c r="C106" s="380"/>
      <c r="D106" s="375"/>
      <c r="E106" s="375"/>
      <c r="F106" s="375"/>
      <c r="G106" s="375"/>
      <c r="H106" s="375"/>
      <c r="I106" s="375"/>
      <c r="J106" s="375"/>
      <c r="K106" s="386"/>
      <c r="L106" s="438"/>
      <c r="M106" s="418"/>
      <c r="N106" s="418"/>
      <c r="O106" s="94" t="s">
        <v>370</v>
      </c>
      <c r="P106" s="227">
        <v>0</v>
      </c>
      <c r="Q106" s="227">
        <v>30</v>
      </c>
      <c r="R106" s="227">
        <v>20</v>
      </c>
      <c r="S106" s="207">
        <f t="shared" si="1"/>
        <v>0.6666666666666666</v>
      </c>
      <c r="T106" s="449"/>
      <c r="U106" s="449"/>
      <c r="V106" s="339"/>
      <c r="W106" s="339"/>
      <c r="X106" s="338"/>
      <c r="Y106" s="231">
        <v>20</v>
      </c>
      <c r="Z106" s="222" t="s">
        <v>528</v>
      </c>
      <c r="AA106" s="222" t="s">
        <v>531</v>
      </c>
      <c r="AB106" s="457"/>
    </row>
    <row r="107" spans="1:28" s="75" customFormat="1" ht="51.75" customHeight="1">
      <c r="A107" s="371"/>
      <c r="B107" s="380"/>
      <c r="C107" s="380"/>
      <c r="D107" s="375"/>
      <c r="E107" s="375"/>
      <c r="F107" s="375"/>
      <c r="G107" s="375"/>
      <c r="H107" s="375"/>
      <c r="I107" s="375"/>
      <c r="J107" s="375"/>
      <c r="K107" s="386"/>
      <c r="L107" s="438"/>
      <c r="M107" s="418"/>
      <c r="N107" s="418"/>
      <c r="O107" s="94" t="s">
        <v>276</v>
      </c>
      <c r="P107" s="227">
        <v>0</v>
      </c>
      <c r="Q107" s="227">
        <v>1</v>
      </c>
      <c r="R107" s="227">
        <v>1</v>
      </c>
      <c r="S107" s="207">
        <f t="shared" si="1"/>
        <v>1</v>
      </c>
      <c r="T107" s="449"/>
      <c r="U107" s="449"/>
      <c r="V107" s="339"/>
      <c r="W107" s="339"/>
      <c r="X107" s="338"/>
      <c r="Y107" s="231">
        <v>1</v>
      </c>
      <c r="Z107" s="222" t="s">
        <v>528</v>
      </c>
      <c r="AA107" s="222" t="s">
        <v>529</v>
      </c>
      <c r="AB107" s="457"/>
    </row>
    <row r="108" spans="1:28" s="77" customFormat="1" ht="51.75" customHeight="1">
      <c r="A108" s="371"/>
      <c r="B108" s="380"/>
      <c r="C108" s="380"/>
      <c r="D108" s="375"/>
      <c r="E108" s="375"/>
      <c r="F108" s="375"/>
      <c r="G108" s="375"/>
      <c r="H108" s="375"/>
      <c r="I108" s="375"/>
      <c r="J108" s="375"/>
      <c r="K108" s="386"/>
      <c r="L108" s="438"/>
      <c r="M108" s="418"/>
      <c r="N108" s="418"/>
      <c r="O108" s="94" t="s">
        <v>363</v>
      </c>
      <c r="P108" s="227">
        <v>2</v>
      </c>
      <c r="Q108" s="227">
        <v>1</v>
      </c>
      <c r="R108" s="227">
        <v>1</v>
      </c>
      <c r="S108" s="207">
        <f t="shared" si="1"/>
        <v>1</v>
      </c>
      <c r="T108" s="449"/>
      <c r="U108" s="449"/>
      <c r="V108" s="339"/>
      <c r="W108" s="339"/>
      <c r="X108" s="338"/>
      <c r="Y108" s="231">
        <v>13</v>
      </c>
      <c r="Z108" s="222" t="s">
        <v>528</v>
      </c>
      <c r="AA108" s="222" t="s">
        <v>529</v>
      </c>
      <c r="AB108" s="457"/>
    </row>
    <row r="109" spans="1:28" s="75" customFormat="1" ht="51.75" customHeight="1">
      <c r="A109" s="371"/>
      <c r="B109" s="380"/>
      <c r="C109" s="380"/>
      <c r="D109" s="375"/>
      <c r="E109" s="375"/>
      <c r="F109" s="375"/>
      <c r="G109" s="375"/>
      <c r="H109" s="375"/>
      <c r="I109" s="375"/>
      <c r="J109" s="375"/>
      <c r="K109" s="386"/>
      <c r="L109" s="438"/>
      <c r="M109" s="418"/>
      <c r="N109" s="418"/>
      <c r="O109" s="94" t="s">
        <v>366</v>
      </c>
      <c r="P109" s="227">
        <v>1</v>
      </c>
      <c r="Q109" s="227">
        <v>1</v>
      </c>
      <c r="R109" s="227">
        <v>1</v>
      </c>
      <c r="S109" s="207">
        <f t="shared" si="1"/>
        <v>1</v>
      </c>
      <c r="T109" s="449"/>
      <c r="U109" s="449"/>
      <c r="V109" s="339"/>
      <c r="W109" s="339"/>
      <c r="X109" s="338"/>
      <c r="Y109" s="231">
        <v>1</v>
      </c>
      <c r="Z109" s="222" t="s">
        <v>528</v>
      </c>
      <c r="AA109" s="222" t="s">
        <v>529</v>
      </c>
      <c r="AB109" s="457" t="s">
        <v>142</v>
      </c>
    </row>
    <row r="110" spans="1:28" s="75" customFormat="1" ht="51.75" customHeight="1">
      <c r="A110" s="371"/>
      <c r="B110" s="380"/>
      <c r="C110" s="380"/>
      <c r="D110" s="375"/>
      <c r="E110" s="375"/>
      <c r="F110" s="375"/>
      <c r="G110" s="375"/>
      <c r="H110" s="375"/>
      <c r="I110" s="375"/>
      <c r="J110" s="375"/>
      <c r="K110" s="386"/>
      <c r="L110" s="438"/>
      <c r="M110" s="418"/>
      <c r="N110" s="418"/>
      <c r="O110" s="94" t="s">
        <v>225</v>
      </c>
      <c r="P110" s="227">
        <v>1</v>
      </c>
      <c r="Q110" s="227">
        <v>2</v>
      </c>
      <c r="R110" s="227">
        <v>2</v>
      </c>
      <c r="S110" s="207">
        <f t="shared" si="1"/>
        <v>1</v>
      </c>
      <c r="T110" s="449"/>
      <c r="U110" s="449"/>
      <c r="V110" s="339"/>
      <c r="W110" s="339"/>
      <c r="X110" s="338"/>
      <c r="Y110" s="231">
        <v>7</v>
      </c>
      <c r="Z110" s="222" t="s">
        <v>528</v>
      </c>
      <c r="AA110" s="222" t="s">
        <v>529</v>
      </c>
      <c r="AB110" s="457" t="s">
        <v>142</v>
      </c>
    </row>
    <row r="111" spans="1:28" s="75" customFormat="1" ht="51.75" customHeight="1">
      <c r="A111" s="371"/>
      <c r="B111" s="380"/>
      <c r="C111" s="380"/>
      <c r="D111" s="375"/>
      <c r="E111" s="375"/>
      <c r="F111" s="375"/>
      <c r="G111" s="375"/>
      <c r="H111" s="375"/>
      <c r="I111" s="375"/>
      <c r="J111" s="375"/>
      <c r="K111" s="386"/>
      <c r="L111" s="438"/>
      <c r="M111" s="418"/>
      <c r="N111" s="418"/>
      <c r="O111" s="94" t="s">
        <v>166</v>
      </c>
      <c r="P111" s="227">
        <v>0</v>
      </c>
      <c r="Q111" s="227">
        <v>1</v>
      </c>
      <c r="R111" s="227">
        <v>1</v>
      </c>
      <c r="S111" s="207">
        <f t="shared" si="1"/>
        <v>1</v>
      </c>
      <c r="T111" s="449"/>
      <c r="U111" s="449"/>
      <c r="V111" s="339"/>
      <c r="W111" s="339"/>
      <c r="X111" s="338"/>
      <c r="Y111" s="231">
        <v>1</v>
      </c>
      <c r="Z111" s="222" t="s">
        <v>528</v>
      </c>
      <c r="AA111" s="222" t="s">
        <v>529</v>
      </c>
      <c r="AB111" s="457" t="s">
        <v>142</v>
      </c>
    </row>
    <row r="112" spans="1:29" s="75" customFormat="1" ht="51.75" customHeight="1">
      <c r="A112" s="104" t="s">
        <v>202</v>
      </c>
      <c r="B112" s="69" t="s">
        <v>45</v>
      </c>
      <c r="C112" s="67" t="s">
        <v>42</v>
      </c>
      <c r="D112" s="81" t="s">
        <v>77</v>
      </c>
      <c r="E112" s="83" t="s">
        <v>56</v>
      </c>
      <c r="F112" s="82">
        <v>0.2</v>
      </c>
      <c r="G112" s="81" t="s">
        <v>78</v>
      </c>
      <c r="H112" s="81" t="s">
        <v>79</v>
      </c>
      <c r="I112" s="81" t="s">
        <v>79</v>
      </c>
      <c r="J112" s="83">
        <v>6</v>
      </c>
      <c r="K112" s="110">
        <v>6</v>
      </c>
      <c r="L112" s="438">
        <v>2020630010122</v>
      </c>
      <c r="M112" s="418" t="s">
        <v>226</v>
      </c>
      <c r="N112" s="418" t="s">
        <v>410</v>
      </c>
      <c r="O112" s="94" t="s">
        <v>277</v>
      </c>
      <c r="P112" s="84">
        <v>0</v>
      </c>
      <c r="Q112" s="84">
        <v>1</v>
      </c>
      <c r="R112" s="227">
        <v>0</v>
      </c>
      <c r="S112" s="207">
        <f t="shared" si="1"/>
        <v>0</v>
      </c>
      <c r="T112" s="448" t="s">
        <v>437</v>
      </c>
      <c r="U112" s="449" t="s">
        <v>438</v>
      </c>
      <c r="V112" s="340">
        <f>3304954466.4+258500708.7</f>
        <v>3563455175.1</v>
      </c>
      <c r="W112" s="340">
        <v>1064999496</v>
      </c>
      <c r="X112" s="338">
        <f>W112/V112</f>
        <v>0.298867094903225</v>
      </c>
      <c r="Y112" s="231">
        <v>0</v>
      </c>
      <c r="Z112" s="222" t="s">
        <v>528</v>
      </c>
      <c r="AA112" s="222" t="s">
        <v>532</v>
      </c>
      <c r="AB112" s="457" t="s">
        <v>142</v>
      </c>
      <c r="AC112" s="109"/>
    </row>
    <row r="113" spans="1:29" s="75" customFormat="1" ht="51.75" customHeight="1">
      <c r="A113" s="104" t="s">
        <v>202</v>
      </c>
      <c r="B113" s="69" t="s">
        <v>45</v>
      </c>
      <c r="C113" s="67" t="s">
        <v>42</v>
      </c>
      <c r="D113" s="81" t="s">
        <v>77</v>
      </c>
      <c r="E113" s="83" t="s">
        <v>56</v>
      </c>
      <c r="F113" s="82">
        <v>0.2</v>
      </c>
      <c r="G113" s="81" t="s">
        <v>78</v>
      </c>
      <c r="H113" s="81" t="s">
        <v>79</v>
      </c>
      <c r="I113" s="81" t="s">
        <v>79</v>
      </c>
      <c r="J113" s="83">
        <v>6</v>
      </c>
      <c r="K113" s="110">
        <v>6</v>
      </c>
      <c r="L113" s="438"/>
      <c r="M113" s="418"/>
      <c r="N113" s="418"/>
      <c r="O113" s="94" t="s">
        <v>461</v>
      </c>
      <c r="P113" s="84">
        <v>6</v>
      </c>
      <c r="Q113" s="84">
        <v>6</v>
      </c>
      <c r="R113" s="227">
        <v>6</v>
      </c>
      <c r="S113" s="207">
        <f t="shared" si="1"/>
        <v>1</v>
      </c>
      <c r="T113" s="449"/>
      <c r="U113" s="449"/>
      <c r="V113" s="340"/>
      <c r="W113" s="340"/>
      <c r="X113" s="338"/>
      <c r="Y113" s="231">
        <v>173</v>
      </c>
      <c r="Z113" s="222" t="s">
        <v>528</v>
      </c>
      <c r="AA113" s="223" t="s">
        <v>529</v>
      </c>
      <c r="AB113" s="457" t="s">
        <v>142</v>
      </c>
      <c r="AC113" s="198"/>
    </row>
    <row r="114" spans="1:28" s="75" customFormat="1" ht="51.75" customHeight="1">
      <c r="A114" s="365" t="s">
        <v>202</v>
      </c>
      <c r="B114" s="355" t="s">
        <v>45</v>
      </c>
      <c r="C114" s="355" t="s">
        <v>42</v>
      </c>
      <c r="D114" s="367" t="s">
        <v>77</v>
      </c>
      <c r="E114" s="367" t="s">
        <v>56</v>
      </c>
      <c r="F114" s="367">
        <v>0.2</v>
      </c>
      <c r="G114" s="367" t="s">
        <v>78</v>
      </c>
      <c r="H114" s="367" t="s">
        <v>80</v>
      </c>
      <c r="I114" s="367" t="s">
        <v>228</v>
      </c>
      <c r="J114" s="367">
        <v>8</v>
      </c>
      <c r="K114" s="402">
        <v>7</v>
      </c>
      <c r="L114" s="438"/>
      <c r="M114" s="418"/>
      <c r="N114" s="418"/>
      <c r="O114" s="94" t="s">
        <v>229</v>
      </c>
      <c r="P114" s="84">
        <v>1</v>
      </c>
      <c r="Q114" s="84">
        <v>1</v>
      </c>
      <c r="R114" s="227">
        <v>1</v>
      </c>
      <c r="S114" s="207">
        <f t="shared" si="1"/>
        <v>1</v>
      </c>
      <c r="T114" s="449"/>
      <c r="U114" s="449"/>
      <c r="V114" s="340"/>
      <c r="W114" s="340"/>
      <c r="X114" s="338"/>
      <c r="Y114" s="231">
        <v>1</v>
      </c>
      <c r="Z114" s="222" t="s">
        <v>528</v>
      </c>
      <c r="AA114" s="223" t="s">
        <v>529</v>
      </c>
      <c r="AB114" s="457" t="s">
        <v>142</v>
      </c>
    </row>
    <row r="115" spans="1:28" s="75" customFormat="1" ht="51.75" customHeight="1">
      <c r="A115" s="366"/>
      <c r="B115" s="357"/>
      <c r="C115" s="357"/>
      <c r="D115" s="370"/>
      <c r="E115" s="370"/>
      <c r="F115" s="370"/>
      <c r="G115" s="370"/>
      <c r="H115" s="370"/>
      <c r="I115" s="370"/>
      <c r="J115" s="370"/>
      <c r="K115" s="403"/>
      <c r="L115" s="438"/>
      <c r="M115" s="418"/>
      <c r="N115" s="418"/>
      <c r="O115" s="94" t="s">
        <v>372</v>
      </c>
      <c r="P115" s="227">
        <v>5</v>
      </c>
      <c r="Q115" s="227">
        <v>60</v>
      </c>
      <c r="R115" s="227">
        <v>5</v>
      </c>
      <c r="S115" s="207">
        <f t="shared" si="1"/>
        <v>0.08333333333333333</v>
      </c>
      <c r="T115" s="449"/>
      <c r="U115" s="449"/>
      <c r="V115" s="340"/>
      <c r="W115" s="340"/>
      <c r="X115" s="338"/>
      <c r="Y115" s="231">
        <v>95</v>
      </c>
      <c r="Z115" s="222" t="s">
        <v>528</v>
      </c>
      <c r="AA115" s="222" t="s">
        <v>531</v>
      </c>
      <c r="AB115" s="457" t="s">
        <v>142</v>
      </c>
    </row>
    <row r="116" spans="1:28" s="75" customFormat="1" ht="51.75" customHeight="1">
      <c r="A116" s="104" t="s">
        <v>202</v>
      </c>
      <c r="B116" s="69" t="s">
        <v>45</v>
      </c>
      <c r="C116" s="67" t="s">
        <v>42</v>
      </c>
      <c r="D116" s="81" t="s">
        <v>84</v>
      </c>
      <c r="E116" s="98">
        <v>0.1111</v>
      </c>
      <c r="F116" s="82">
        <v>0.2</v>
      </c>
      <c r="G116" s="81" t="s">
        <v>230</v>
      </c>
      <c r="H116" s="81" t="s">
        <v>85</v>
      </c>
      <c r="I116" s="81" t="s">
        <v>86</v>
      </c>
      <c r="J116" s="83">
        <v>600</v>
      </c>
      <c r="K116" s="110">
        <v>800</v>
      </c>
      <c r="L116" s="438">
        <v>2020630010123</v>
      </c>
      <c r="M116" s="418" t="s">
        <v>231</v>
      </c>
      <c r="N116" s="418" t="s">
        <v>411</v>
      </c>
      <c r="O116" s="94" t="s">
        <v>232</v>
      </c>
      <c r="P116" s="227">
        <v>300</v>
      </c>
      <c r="Q116" s="227">
        <v>70</v>
      </c>
      <c r="R116" s="227">
        <v>34</v>
      </c>
      <c r="S116" s="207">
        <f t="shared" si="1"/>
        <v>0.4857142857142857</v>
      </c>
      <c r="T116" s="448" t="s">
        <v>439</v>
      </c>
      <c r="U116" s="449" t="s">
        <v>434</v>
      </c>
      <c r="V116" s="339">
        <v>133050000</v>
      </c>
      <c r="W116" s="339">
        <v>7500000</v>
      </c>
      <c r="X116" s="338">
        <f>W116/V116</f>
        <v>0.05636978579481398</v>
      </c>
      <c r="Y116" s="231">
        <v>34</v>
      </c>
      <c r="Z116" s="222" t="s">
        <v>528</v>
      </c>
      <c r="AA116" s="222" t="s">
        <v>531</v>
      </c>
      <c r="AB116" s="457" t="s">
        <v>142</v>
      </c>
    </row>
    <row r="117" spans="1:28" s="75" customFormat="1" ht="51.75" customHeight="1">
      <c r="A117" s="106" t="s">
        <v>202</v>
      </c>
      <c r="B117" s="79" t="s">
        <v>41</v>
      </c>
      <c r="C117" s="79" t="s">
        <v>42</v>
      </c>
      <c r="D117" s="95" t="s">
        <v>84</v>
      </c>
      <c r="E117" s="99">
        <v>0.1111</v>
      </c>
      <c r="F117" s="100">
        <v>0.2</v>
      </c>
      <c r="G117" s="95" t="s">
        <v>233</v>
      </c>
      <c r="H117" s="95" t="s">
        <v>90</v>
      </c>
      <c r="I117" s="95" t="s">
        <v>91</v>
      </c>
      <c r="J117" s="95">
        <v>1</v>
      </c>
      <c r="K117" s="209">
        <v>1</v>
      </c>
      <c r="L117" s="438"/>
      <c r="M117" s="418"/>
      <c r="N117" s="418"/>
      <c r="O117" s="94" t="s">
        <v>234</v>
      </c>
      <c r="P117" s="227">
        <v>0</v>
      </c>
      <c r="Q117" s="227">
        <v>2</v>
      </c>
      <c r="R117" s="227">
        <v>1</v>
      </c>
      <c r="S117" s="207">
        <f t="shared" si="1"/>
        <v>0.5</v>
      </c>
      <c r="T117" s="449"/>
      <c r="U117" s="449"/>
      <c r="V117" s="339"/>
      <c r="W117" s="339"/>
      <c r="X117" s="338"/>
      <c r="Y117" s="231">
        <v>13</v>
      </c>
      <c r="Z117" s="222" t="s">
        <v>528</v>
      </c>
      <c r="AA117" s="222" t="s">
        <v>531</v>
      </c>
      <c r="AB117" s="457" t="s">
        <v>142</v>
      </c>
    </row>
    <row r="118" spans="1:28" s="75" customFormat="1" ht="51.75" customHeight="1">
      <c r="A118" s="365" t="s">
        <v>202</v>
      </c>
      <c r="B118" s="379" t="s">
        <v>45</v>
      </c>
      <c r="C118" s="379" t="s">
        <v>42</v>
      </c>
      <c r="D118" s="374" t="s">
        <v>84</v>
      </c>
      <c r="E118" s="374" t="s">
        <v>56</v>
      </c>
      <c r="F118" s="374">
        <v>5000</v>
      </c>
      <c r="G118" s="374" t="s">
        <v>230</v>
      </c>
      <c r="H118" s="374" t="s">
        <v>88</v>
      </c>
      <c r="I118" s="374" t="s">
        <v>89</v>
      </c>
      <c r="J118" s="374">
        <v>0</v>
      </c>
      <c r="K118" s="385">
        <v>1</v>
      </c>
      <c r="L118" s="438"/>
      <c r="M118" s="418"/>
      <c r="N118" s="418"/>
      <c r="O118" s="94" t="s">
        <v>235</v>
      </c>
      <c r="P118" s="227">
        <v>0</v>
      </c>
      <c r="Q118" s="227">
        <v>1</v>
      </c>
      <c r="R118" s="227">
        <v>0</v>
      </c>
      <c r="S118" s="207">
        <f t="shared" si="1"/>
        <v>0</v>
      </c>
      <c r="T118" s="449"/>
      <c r="U118" s="449"/>
      <c r="V118" s="339"/>
      <c r="W118" s="339"/>
      <c r="X118" s="338"/>
      <c r="Y118" s="231">
        <v>0</v>
      </c>
      <c r="Z118" s="222" t="s">
        <v>528</v>
      </c>
      <c r="AA118" s="222" t="s">
        <v>532</v>
      </c>
      <c r="AB118" s="457"/>
    </row>
    <row r="119" spans="1:28" s="75" customFormat="1" ht="51.75" customHeight="1">
      <c r="A119" s="366"/>
      <c r="B119" s="401"/>
      <c r="C119" s="401"/>
      <c r="D119" s="393"/>
      <c r="E119" s="393"/>
      <c r="F119" s="393"/>
      <c r="G119" s="393"/>
      <c r="H119" s="393"/>
      <c r="I119" s="393"/>
      <c r="J119" s="393"/>
      <c r="K119" s="395"/>
      <c r="L119" s="438"/>
      <c r="M119" s="418"/>
      <c r="N119" s="418"/>
      <c r="O119" s="94" t="s">
        <v>278</v>
      </c>
      <c r="P119" s="227">
        <v>1</v>
      </c>
      <c r="Q119" s="227">
        <v>1</v>
      </c>
      <c r="R119" s="227">
        <v>1</v>
      </c>
      <c r="S119" s="207">
        <f t="shared" si="1"/>
        <v>1</v>
      </c>
      <c r="T119" s="449"/>
      <c r="U119" s="449"/>
      <c r="V119" s="339"/>
      <c r="W119" s="339"/>
      <c r="X119" s="338"/>
      <c r="Y119" s="231">
        <v>120</v>
      </c>
      <c r="Z119" s="222" t="s">
        <v>528</v>
      </c>
      <c r="AA119" s="222" t="s">
        <v>529</v>
      </c>
      <c r="AB119" s="457"/>
    </row>
    <row r="120" spans="1:28" s="75" customFormat="1" ht="51.75" customHeight="1">
      <c r="A120" s="397" t="s">
        <v>202</v>
      </c>
      <c r="B120" s="396" t="s">
        <v>45</v>
      </c>
      <c r="C120" s="396" t="s">
        <v>42</v>
      </c>
      <c r="D120" s="394" t="s">
        <v>84</v>
      </c>
      <c r="E120" s="394">
        <v>0.1111</v>
      </c>
      <c r="F120" s="394">
        <v>0.2</v>
      </c>
      <c r="G120" s="394" t="s">
        <v>230</v>
      </c>
      <c r="H120" s="394" t="s">
        <v>236</v>
      </c>
      <c r="I120" s="394" t="s">
        <v>87</v>
      </c>
      <c r="J120" s="394" t="s">
        <v>63</v>
      </c>
      <c r="K120" s="400">
        <v>1200</v>
      </c>
      <c r="L120" s="438"/>
      <c r="M120" s="418"/>
      <c r="N120" s="418"/>
      <c r="O120" s="94" t="s">
        <v>287</v>
      </c>
      <c r="P120" s="227">
        <v>0</v>
      </c>
      <c r="Q120" s="227">
        <v>1</v>
      </c>
      <c r="R120" s="227">
        <v>1</v>
      </c>
      <c r="S120" s="207">
        <f t="shared" si="1"/>
        <v>1</v>
      </c>
      <c r="T120" s="449"/>
      <c r="U120" s="449"/>
      <c r="V120" s="339"/>
      <c r="W120" s="339"/>
      <c r="X120" s="338"/>
      <c r="Y120" s="231">
        <v>6</v>
      </c>
      <c r="Z120" s="222" t="s">
        <v>528</v>
      </c>
      <c r="AA120" s="222" t="s">
        <v>529</v>
      </c>
      <c r="AB120" s="457" t="s">
        <v>142</v>
      </c>
    </row>
    <row r="121" spans="1:28" s="75" customFormat="1" ht="51.75" customHeight="1">
      <c r="A121" s="398"/>
      <c r="B121" s="396"/>
      <c r="C121" s="396"/>
      <c r="D121" s="394"/>
      <c r="E121" s="394"/>
      <c r="F121" s="394"/>
      <c r="G121" s="394"/>
      <c r="H121" s="394"/>
      <c r="I121" s="394"/>
      <c r="J121" s="394"/>
      <c r="K121" s="400"/>
      <c r="L121" s="438"/>
      <c r="M121" s="418"/>
      <c r="N121" s="418"/>
      <c r="O121" s="94" t="s">
        <v>279</v>
      </c>
      <c r="P121" s="227">
        <v>1</v>
      </c>
      <c r="Q121" s="227">
        <v>1</v>
      </c>
      <c r="R121" s="227">
        <v>1</v>
      </c>
      <c r="S121" s="207">
        <f t="shared" si="1"/>
        <v>1</v>
      </c>
      <c r="T121" s="449"/>
      <c r="U121" s="449"/>
      <c r="V121" s="339"/>
      <c r="W121" s="339"/>
      <c r="X121" s="338"/>
      <c r="Y121" s="231">
        <v>1</v>
      </c>
      <c r="Z121" s="222" t="s">
        <v>528</v>
      </c>
      <c r="AA121" s="222" t="s">
        <v>529</v>
      </c>
      <c r="AB121" s="457"/>
    </row>
    <row r="122" spans="1:28" s="75" customFormat="1" ht="51.75" customHeight="1">
      <c r="A122" s="398"/>
      <c r="B122" s="396"/>
      <c r="C122" s="396"/>
      <c r="D122" s="394"/>
      <c r="E122" s="394"/>
      <c r="F122" s="394"/>
      <c r="G122" s="394"/>
      <c r="H122" s="394"/>
      <c r="I122" s="394"/>
      <c r="J122" s="394"/>
      <c r="K122" s="400"/>
      <c r="L122" s="438"/>
      <c r="M122" s="418"/>
      <c r="N122" s="418"/>
      <c r="O122" s="94" t="s">
        <v>373</v>
      </c>
      <c r="P122" s="227">
        <v>1</v>
      </c>
      <c r="Q122" s="227">
        <v>3</v>
      </c>
      <c r="R122" s="227">
        <v>3</v>
      </c>
      <c r="S122" s="207">
        <f t="shared" si="1"/>
        <v>1</v>
      </c>
      <c r="T122" s="449"/>
      <c r="U122" s="449"/>
      <c r="V122" s="339"/>
      <c r="W122" s="339"/>
      <c r="X122" s="338"/>
      <c r="Y122" s="231">
        <v>3</v>
      </c>
      <c r="Z122" s="222" t="s">
        <v>528</v>
      </c>
      <c r="AA122" s="222" t="s">
        <v>529</v>
      </c>
      <c r="AB122" s="457" t="s">
        <v>142</v>
      </c>
    </row>
    <row r="123" spans="1:28" s="75" customFormat="1" ht="51.75" customHeight="1">
      <c r="A123" s="398"/>
      <c r="B123" s="396"/>
      <c r="C123" s="396"/>
      <c r="D123" s="394"/>
      <c r="E123" s="394"/>
      <c r="F123" s="394"/>
      <c r="G123" s="394"/>
      <c r="H123" s="394"/>
      <c r="I123" s="394"/>
      <c r="J123" s="394"/>
      <c r="K123" s="400"/>
      <c r="L123" s="438"/>
      <c r="M123" s="418"/>
      <c r="N123" s="418"/>
      <c r="O123" s="94" t="s">
        <v>237</v>
      </c>
      <c r="P123" s="227">
        <v>0</v>
      </c>
      <c r="Q123" s="227">
        <v>3</v>
      </c>
      <c r="R123" s="227">
        <v>3</v>
      </c>
      <c r="S123" s="207">
        <f t="shared" si="1"/>
        <v>1</v>
      </c>
      <c r="T123" s="449"/>
      <c r="U123" s="449"/>
      <c r="V123" s="339"/>
      <c r="W123" s="339"/>
      <c r="X123" s="338"/>
      <c r="Y123" s="231">
        <v>4</v>
      </c>
      <c r="Z123" s="222" t="s">
        <v>528</v>
      </c>
      <c r="AA123" s="222" t="s">
        <v>529</v>
      </c>
      <c r="AB123" s="457" t="s">
        <v>142</v>
      </c>
    </row>
    <row r="124" spans="1:28" s="75" customFormat="1" ht="51.75" customHeight="1">
      <c r="A124" s="398"/>
      <c r="B124" s="396"/>
      <c r="C124" s="396"/>
      <c r="D124" s="394"/>
      <c r="E124" s="394"/>
      <c r="F124" s="394"/>
      <c r="G124" s="394"/>
      <c r="H124" s="394"/>
      <c r="I124" s="394"/>
      <c r="J124" s="394"/>
      <c r="K124" s="400"/>
      <c r="L124" s="438"/>
      <c r="M124" s="418"/>
      <c r="N124" s="418"/>
      <c r="O124" s="94" t="s">
        <v>238</v>
      </c>
      <c r="P124" s="227">
        <v>0</v>
      </c>
      <c r="Q124" s="227">
        <v>1</v>
      </c>
      <c r="R124" s="227">
        <v>1</v>
      </c>
      <c r="S124" s="207">
        <f t="shared" si="1"/>
        <v>1</v>
      </c>
      <c r="T124" s="449"/>
      <c r="U124" s="449"/>
      <c r="V124" s="339"/>
      <c r="W124" s="339"/>
      <c r="X124" s="338"/>
      <c r="Y124" s="231">
        <v>1</v>
      </c>
      <c r="Z124" s="222" t="s">
        <v>528</v>
      </c>
      <c r="AA124" s="222" t="s">
        <v>529</v>
      </c>
      <c r="AB124" s="457" t="s">
        <v>142</v>
      </c>
    </row>
    <row r="125" spans="1:28" s="75" customFormat="1" ht="51.75" customHeight="1">
      <c r="A125" s="398"/>
      <c r="B125" s="396"/>
      <c r="C125" s="396"/>
      <c r="D125" s="394"/>
      <c r="E125" s="394"/>
      <c r="F125" s="394"/>
      <c r="G125" s="394"/>
      <c r="H125" s="394"/>
      <c r="I125" s="394"/>
      <c r="J125" s="394"/>
      <c r="K125" s="400"/>
      <c r="L125" s="438"/>
      <c r="M125" s="418"/>
      <c r="N125" s="418"/>
      <c r="O125" s="94" t="s">
        <v>239</v>
      </c>
      <c r="P125" s="227">
        <v>1</v>
      </c>
      <c r="Q125" s="227">
        <v>2</v>
      </c>
      <c r="R125" s="227">
        <v>2</v>
      </c>
      <c r="S125" s="207">
        <f t="shared" si="1"/>
        <v>1</v>
      </c>
      <c r="T125" s="449"/>
      <c r="U125" s="449"/>
      <c r="V125" s="339"/>
      <c r="W125" s="339"/>
      <c r="X125" s="338"/>
      <c r="Y125" s="231">
        <v>33</v>
      </c>
      <c r="Z125" s="222" t="s">
        <v>528</v>
      </c>
      <c r="AA125" s="222" t="s">
        <v>529</v>
      </c>
      <c r="AB125" s="457" t="s">
        <v>142</v>
      </c>
    </row>
    <row r="126" spans="1:28" s="75" customFormat="1" ht="51.75" customHeight="1">
      <c r="A126" s="398"/>
      <c r="B126" s="396"/>
      <c r="C126" s="396"/>
      <c r="D126" s="394"/>
      <c r="E126" s="394"/>
      <c r="F126" s="394"/>
      <c r="G126" s="394"/>
      <c r="H126" s="394"/>
      <c r="I126" s="394"/>
      <c r="J126" s="394"/>
      <c r="K126" s="400"/>
      <c r="L126" s="438"/>
      <c r="M126" s="418"/>
      <c r="N126" s="418"/>
      <c r="O126" s="94" t="s">
        <v>374</v>
      </c>
      <c r="P126" s="227">
        <v>1</v>
      </c>
      <c r="Q126" s="227">
        <v>1</v>
      </c>
      <c r="R126" s="227">
        <v>1</v>
      </c>
      <c r="S126" s="207">
        <f t="shared" si="1"/>
        <v>1</v>
      </c>
      <c r="T126" s="449"/>
      <c r="U126" s="449"/>
      <c r="V126" s="339"/>
      <c r="W126" s="339"/>
      <c r="X126" s="338"/>
      <c r="Y126" s="231">
        <v>1</v>
      </c>
      <c r="Z126" s="222" t="s">
        <v>528</v>
      </c>
      <c r="AA126" s="222" t="s">
        <v>529</v>
      </c>
      <c r="AB126" s="457" t="s">
        <v>142</v>
      </c>
    </row>
    <row r="127" spans="1:28" s="75" customFormat="1" ht="51.75" customHeight="1">
      <c r="A127" s="398"/>
      <c r="B127" s="396"/>
      <c r="C127" s="396"/>
      <c r="D127" s="394"/>
      <c r="E127" s="394"/>
      <c r="F127" s="394"/>
      <c r="G127" s="394"/>
      <c r="H127" s="394"/>
      <c r="I127" s="394"/>
      <c r="J127" s="394"/>
      <c r="K127" s="400"/>
      <c r="L127" s="438"/>
      <c r="M127" s="418"/>
      <c r="N127" s="418"/>
      <c r="O127" s="94" t="s">
        <v>375</v>
      </c>
      <c r="P127" s="227">
        <v>0</v>
      </c>
      <c r="Q127" s="227">
        <v>1</v>
      </c>
      <c r="R127" s="227">
        <v>0</v>
      </c>
      <c r="S127" s="207">
        <f t="shared" si="1"/>
        <v>0</v>
      </c>
      <c r="T127" s="449"/>
      <c r="U127" s="449"/>
      <c r="V127" s="339"/>
      <c r="W127" s="339"/>
      <c r="X127" s="338"/>
      <c r="Y127" s="231">
        <v>0</v>
      </c>
      <c r="Z127" s="222" t="s">
        <v>528</v>
      </c>
      <c r="AA127" s="222" t="s">
        <v>532</v>
      </c>
      <c r="AB127" s="457" t="s">
        <v>142</v>
      </c>
    </row>
    <row r="128" spans="1:28" s="75" customFormat="1" ht="51.75" customHeight="1">
      <c r="A128" s="398"/>
      <c r="B128" s="396"/>
      <c r="C128" s="396"/>
      <c r="D128" s="394"/>
      <c r="E128" s="394"/>
      <c r="F128" s="394"/>
      <c r="G128" s="394"/>
      <c r="H128" s="394"/>
      <c r="I128" s="394"/>
      <c r="J128" s="394"/>
      <c r="K128" s="400"/>
      <c r="L128" s="438"/>
      <c r="M128" s="418"/>
      <c r="N128" s="418"/>
      <c r="O128" s="94" t="s">
        <v>376</v>
      </c>
      <c r="P128" s="227">
        <v>0</v>
      </c>
      <c r="Q128" s="227">
        <v>3</v>
      </c>
      <c r="R128" s="227">
        <v>3</v>
      </c>
      <c r="S128" s="207">
        <f t="shared" si="1"/>
        <v>1</v>
      </c>
      <c r="T128" s="449"/>
      <c r="U128" s="449"/>
      <c r="V128" s="339"/>
      <c r="W128" s="339"/>
      <c r="X128" s="338"/>
      <c r="Y128" s="231">
        <v>80</v>
      </c>
      <c r="Z128" s="222" t="s">
        <v>528</v>
      </c>
      <c r="AA128" s="222" t="s">
        <v>529</v>
      </c>
      <c r="AB128" s="457" t="s">
        <v>142</v>
      </c>
    </row>
    <row r="129" spans="1:28" s="75" customFormat="1" ht="51.75" customHeight="1">
      <c r="A129" s="398"/>
      <c r="B129" s="396"/>
      <c r="C129" s="396"/>
      <c r="D129" s="394"/>
      <c r="E129" s="394"/>
      <c r="F129" s="394"/>
      <c r="G129" s="394"/>
      <c r="H129" s="394"/>
      <c r="I129" s="394"/>
      <c r="J129" s="394"/>
      <c r="K129" s="400"/>
      <c r="L129" s="438"/>
      <c r="M129" s="418"/>
      <c r="N129" s="418"/>
      <c r="O129" s="94" t="s">
        <v>377</v>
      </c>
      <c r="P129" s="227">
        <v>1</v>
      </c>
      <c r="Q129" s="227">
        <v>5</v>
      </c>
      <c r="R129" s="227">
        <v>5</v>
      </c>
      <c r="S129" s="207">
        <f t="shared" si="1"/>
        <v>1</v>
      </c>
      <c r="T129" s="449"/>
      <c r="U129" s="449"/>
      <c r="V129" s="339"/>
      <c r="W129" s="339"/>
      <c r="X129" s="338"/>
      <c r="Y129" s="231">
        <v>80</v>
      </c>
      <c r="Z129" s="222" t="s">
        <v>528</v>
      </c>
      <c r="AA129" s="222" t="s">
        <v>529</v>
      </c>
      <c r="AB129" s="457" t="s">
        <v>142</v>
      </c>
    </row>
    <row r="130" spans="1:28" s="75" customFormat="1" ht="51.75" customHeight="1">
      <c r="A130" s="398"/>
      <c r="B130" s="396"/>
      <c r="C130" s="396"/>
      <c r="D130" s="394"/>
      <c r="E130" s="394"/>
      <c r="F130" s="394"/>
      <c r="G130" s="394"/>
      <c r="H130" s="394"/>
      <c r="I130" s="394"/>
      <c r="J130" s="394"/>
      <c r="K130" s="400"/>
      <c r="L130" s="438"/>
      <c r="M130" s="418"/>
      <c r="N130" s="418"/>
      <c r="O130" s="94" t="s">
        <v>240</v>
      </c>
      <c r="P130" s="227">
        <v>1</v>
      </c>
      <c r="Q130" s="227">
        <v>2</v>
      </c>
      <c r="R130" s="227">
        <v>2</v>
      </c>
      <c r="S130" s="207">
        <f t="shared" si="1"/>
        <v>1</v>
      </c>
      <c r="T130" s="449"/>
      <c r="U130" s="449"/>
      <c r="V130" s="339"/>
      <c r="W130" s="339"/>
      <c r="X130" s="338"/>
      <c r="Y130" s="231">
        <v>149</v>
      </c>
      <c r="Z130" s="222" t="s">
        <v>528</v>
      </c>
      <c r="AA130" s="222" t="s">
        <v>529</v>
      </c>
      <c r="AB130" s="457" t="s">
        <v>142</v>
      </c>
    </row>
    <row r="131" spans="1:28" s="75" customFormat="1" ht="51.75" customHeight="1">
      <c r="A131" s="398"/>
      <c r="B131" s="396"/>
      <c r="C131" s="396"/>
      <c r="D131" s="394"/>
      <c r="E131" s="394"/>
      <c r="F131" s="394"/>
      <c r="G131" s="394"/>
      <c r="H131" s="394"/>
      <c r="I131" s="394"/>
      <c r="J131" s="394"/>
      <c r="K131" s="400"/>
      <c r="L131" s="438"/>
      <c r="M131" s="418"/>
      <c r="N131" s="418"/>
      <c r="O131" s="94" t="s">
        <v>378</v>
      </c>
      <c r="P131" s="227">
        <v>0</v>
      </c>
      <c r="Q131" s="227">
        <v>1</v>
      </c>
      <c r="R131" s="227">
        <v>0</v>
      </c>
      <c r="S131" s="207">
        <f t="shared" si="1"/>
        <v>0</v>
      </c>
      <c r="T131" s="449"/>
      <c r="U131" s="449"/>
      <c r="V131" s="339"/>
      <c r="W131" s="339"/>
      <c r="X131" s="338"/>
      <c r="Y131" s="231">
        <v>0</v>
      </c>
      <c r="Z131" s="222" t="s">
        <v>528</v>
      </c>
      <c r="AA131" s="222" t="s">
        <v>532</v>
      </c>
      <c r="AB131" s="457" t="s">
        <v>142</v>
      </c>
    </row>
    <row r="132" spans="1:28" s="75" customFormat="1" ht="51.75" customHeight="1">
      <c r="A132" s="398"/>
      <c r="B132" s="396"/>
      <c r="C132" s="396"/>
      <c r="D132" s="394"/>
      <c r="E132" s="394"/>
      <c r="F132" s="394"/>
      <c r="G132" s="394"/>
      <c r="H132" s="394"/>
      <c r="I132" s="394"/>
      <c r="J132" s="394"/>
      <c r="K132" s="400"/>
      <c r="L132" s="438"/>
      <c r="M132" s="418"/>
      <c r="N132" s="418"/>
      <c r="O132" s="94" t="s">
        <v>379</v>
      </c>
      <c r="P132" s="227">
        <v>1</v>
      </c>
      <c r="Q132" s="227">
        <v>1</v>
      </c>
      <c r="R132" s="227">
        <v>1</v>
      </c>
      <c r="S132" s="207">
        <f t="shared" si="1"/>
        <v>1</v>
      </c>
      <c r="T132" s="449"/>
      <c r="U132" s="449"/>
      <c r="V132" s="339"/>
      <c r="W132" s="339"/>
      <c r="X132" s="338"/>
      <c r="Y132" s="231">
        <v>2</v>
      </c>
      <c r="Z132" s="222" t="s">
        <v>528</v>
      </c>
      <c r="AA132" s="222" t="s">
        <v>529</v>
      </c>
      <c r="AB132" s="457" t="s">
        <v>142</v>
      </c>
    </row>
    <row r="133" spans="1:28" s="75" customFormat="1" ht="51.75" customHeight="1">
      <c r="A133" s="398"/>
      <c r="B133" s="396"/>
      <c r="C133" s="396"/>
      <c r="D133" s="394"/>
      <c r="E133" s="394"/>
      <c r="F133" s="394"/>
      <c r="G133" s="394"/>
      <c r="H133" s="394"/>
      <c r="I133" s="394"/>
      <c r="J133" s="394"/>
      <c r="K133" s="400"/>
      <c r="L133" s="438"/>
      <c r="M133" s="418"/>
      <c r="N133" s="418"/>
      <c r="O133" s="94" t="s">
        <v>380</v>
      </c>
      <c r="P133" s="227">
        <v>1</v>
      </c>
      <c r="Q133" s="227">
        <v>3</v>
      </c>
      <c r="R133" s="227">
        <v>3</v>
      </c>
      <c r="S133" s="207">
        <f t="shared" si="1"/>
        <v>1</v>
      </c>
      <c r="T133" s="449"/>
      <c r="U133" s="449"/>
      <c r="V133" s="339"/>
      <c r="W133" s="339"/>
      <c r="X133" s="338"/>
      <c r="Y133" s="231">
        <v>4</v>
      </c>
      <c r="Z133" s="222" t="s">
        <v>528</v>
      </c>
      <c r="AA133" s="222" t="s">
        <v>529</v>
      </c>
      <c r="AB133" s="457" t="s">
        <v>142</v>
      </c>
    </row>
    <row r="134" spans="1:28" s="75" customFormat="1" ht="51.75" customHeight="1">
      <c r="A134" s="399"/>
      <c r="B134" s="396"/>
      <c r="C134" s="396"/>
      <c r="D134" s="394"/>
      <c r="E134" s="394"/>
      <c r="F134" s="394"/>
      <c r="G134" s="394"/>
      <c r="H134" s="394"/>
      <c r="I134" s="394"/>
      <c r="J134" s="394"/>
      <c r="K134" s="400"/>
      <c r="L134" s="438"/>
      <c r="M134" s="418"/>
      <c r="N134" s="418"/>
      <c r="O134" s="94" t="s">
        <v>288</v>
      </c>
      <c r="P134" s="227">
        <v>1</v>
      </c>
      <c r="Q134" s="227">
        <v>2</v>
      </c>
      <c r="R134" s="227">
        <v>1</v>
      </c>
      <c r="S134" s="207">
        <f t="shared" si="1"/>
        <v>0.5</v>
      </c>
      <c r="T134" s="449"/>
      <c r="U134" s="449"/>
      <c r="V134" s="339"/>
      <c r="W134" s="339"/>
      <c r="X134" s="338"/>
      <c r="Y134" s="231">
        <v>1</v>
      </c>
      <c r="Z134" s="222" t="s">
        <v>528</v>
      </c>
      <c r="AA134" s="222" t="s">
        <v>531</v>
      </c>
      <c r="AB134" s="457" t="s">
        <v>142</v>
      </c>
    </row>
    <row r="135" spans="1:28" s="75" customFormat="1" ht="51.75" customHeight="1">
      <c r="A135" s="365" t="s">
        <v>202</v>
      </c>
      <c r="B135" s="383" t="s">
        <v>45</v>
      </c>
      <c r="C135" s="383" t="s">
        <v>104</v>
      </c>
      <c r="D135" s="372" t="s">
        <v>92</v>
      </c>
      <c r="E135" s="389">
        <v>0.6527</v>
      </c>
      <c r="F135" s="391">
        <v>0.2</v>
      </c>
      <c r="G135" s="372" t="s">
        <v>121</v>
      </c>
      <c r="H135" s="372" t="s">
        <v>122</v>
      </c>
      <c r="I135" s="372" t="s">
        <v>123</v>
      </c>
      <c r="J135" s="372">
        <v>1</v>
      </c>
      <c r="K135" s="387">
        <v>1</v>
      </c>
      <c r="L135" s="438">
        <v>2020630010121</v>
      </c>
      <c r="M135" s="418" t="s">
        <v>383</v>
      </c>
      <c r="N135" s="418" t="s">
        <v>412</v>
      </c>
      <c r="O135" s="94" t="s">
        <v>289</v>
      </c>
      <c r="P135" s="84">
        <v>0</v>
      </c>
      <c r="Q135" s="84">
        <v>1</v>
      </c>
      <c r="R135" s="227">
        <v>0</v>
      </c>
      <c r="S135" s="207">
        <f t="shared" si="1"/>
        <v>0</v>
      </c>
      <c r="T135" s="448" t="s">
        <v>440</v>
      </c>
      <c r="U135" s="449" t="s">
        <v>441</v>
      </c>
      <c r="V135" s="339">
        <v>73160000</v>
      </c>
      <c r="W135" s="339">
        <v>2410833</v>
      </c>
      <c r="X135" s="338">
        <f>W135/V135</f>
        <v>0.032952884089666484</v>
      </c>
      <c r="Y135" s="231">
        <v>0</v>
      </c>
      <c r="Z135" s="222" t="s">
        <v>528</v>
      </c>
      <c r="AA135" s="222" t="s">
        <v>530</v>
      </c>
      <c r="AB135" s="457" t="s">
        <v>142</v>
      </c>
    </row>
    <row r="136" spans="1:28" s="75" customFormat="1" ht="51.75" customHeight="1">
      <c r="A136" s="366"/>
      <c r="B136" s="384"/>
      <c r="C136" s="384"/>
      <c r="D136" s="373"/>
      <c r="E136" s="390"/>
      <c r="F136" s="392"/>
      <c r="G136" s="373"/>
      <c r="H136" s="373"/>
      <c r="I136" s="373"/>
      <c r="J136" s="373"/>
      <c r="K136" s="388"/>
      <c r="L136" s="438"/>
      <c r="M136" s="418"/>
      <c r="N136" s="418"/>
      <c r="O136" s="94" t="s">
        <v>290</v>
      </c>
      <c r="P136" s="84">
        <v>1</v>
      </c>
      <c r="Q136" s="84">
        <v>1</v>
      </c>
      <c r="R136" s="227">
        <v>1</v>
      </c>
      <c r="S136" s="207">
        <f t="shared" si="1"/>
        <v>1</v>
      </c>
      <c r="T136" s="449"/>
      <c r="U136" s="449"/>
      <c r="V136" s="339"/>
      <c r="W136" s="339"/>
      <c r="X136" s="338"/>
      <c r="Y136" s="231">
        <v>5</v>
      </c>
      <c r="Z136" s="222" t="s">
        <v>528</v>
      </c>
      <c r="AA136" s="222" t="s">
        <v>529</v>
      </c>
      <c r="AB136" s="457"/>
    </row>
    <row r="137" spans="1:28" s="75" customFormat="1" ht="51.75" customHeight="1">
      <c r="A137" s="365" t="s">
        <v>202</v>
      </c>
      <c r="B137" s="379" t="s">
        <v>41</v>
      </c>
      <c r="C137" s="379" t="s">
        <v>42</v>
      </c>
      <c r="D137" s="367" t="s">
        <v>92</v>
      </c>
      <c r="E137" s="455">
        <v>0.6527</v>
      </c>
      <c r="F137" s="428">
        <v>0.2</v>
      </c>
      <c r="G137" s="367" t="s">
        <v>241</v>
      </c>
      <c r="H137" s="367" t="s">
        <v>94</v>
      </c>
      <c r="I137" s="367" t="s">
        <v>95</v>
      </c>
      <c r="J137" s="367">
        <v>1</v>
      </c>
      <c r="K137" s="402">
        <v>1</v>
      </c>
      <c r="L137" s="438"/>
      <c r="M137" s="418"/>
      <c r="N137" s="418"/>
      <c r="O137" s="94" t="s">
        <v>292</v>
      </c>
      <c r="P137" s="84">
        <v>1</v>
      </c>
      <c r="Q137" s="84">
        <v>2</v>
      </c>
      <c r="R137" s="227">
        <v>2</v>
      </c>
      <c r="S137" s="207">
        <f t="shared" si="1"/>
        <v>1</v>
      </c>
      <c r="T137" s="449"/>
      <c r="U137" s="449"/>
      <c r="V137" s="339"/>
      <c r="W137" s="339"/>
      <c r="X137" s="338"/>
      <c r="Y137" s="231">
        <v>39</v>
      </c>
      <c r="Z137" s="222" t="s">
        <v>528</v>
      </c>
      <c r="AA137" s="222" t="s">
        <v>529</v>
      </c>
      <c r="AB137" s="457"/>
    </row>
    <row r="138" spans="1:28" s="77" customFormat="1" ht="51.75" customHeight="1">
      <c r="A138" s="366"/>
      <c r="B138" s="401"/>
      <c r="C138" s="401"/>
      <c r="D138" s="370"/>
      <c r="E138" s="456"/>
      <c r="F138" s="430"/>
      <c r="G138" s="370"/>
      <c r="H138" s="370"/>
      <c r="I138" s="370"/>
      <c r="J138" s="370"/>
      <c r="K138" s="403"/>
      <c r="L138" s="438"/>
      <c r="M138" s="418"/>
      <c r="N138" s="418"/>
      <c r="O138" s="94" t="s">
        <v>291</v>
      </c>
      <c r="P138" s="84">
        <v>1</v>
      </c>
      <c r="Q138" s="84">
        <v>1</v>
      </c>
      <c r="R138" s="227">
        <v>1</v>
      </c>
      <c r="S138" s="207">
        <f t="shared" si="1"/>
        <v>1</v>
      </c>
      <c r="T138" s="449"/>
      <c r="U138" s="449"/>
      <c r="V138" s="339"/>
      <c r="W138" s="339"/>
      <c r="X138" s="338"/>
      <c r="Y138" s="231">
        <v>16</v>
      </c>
      <c r="Z138" s="222" t="s">
        <v>528</v>
      </c>
      <c r="AA138" s="222" t="s">
        <v>529</v>
      </c>
      <c r="AB138" s="457"/>
    </row>
    <row r="139" spans="1:28" s="75" customFormat="1" ht="51.75" customHeight="1">
      <c r="A139" s="365" t="s">
        <v>202</v>
      </c>
      <c r="B139" s="379" t="s">
        <v>45</v>
      </c>
      <c r="C139" s="379" t="s">
        <v>42</v>
      </c>
      <c r="D139" s="374" t="s">
        <v>92</v>
      </c>
      <c r="E139" s="374">
        <v>0.6527</v>
      </c>
      <c r="F139" s="374">
        <v>0.2</v>
      </c>
      <c r="G139" s="374" t="s">
        <v>93</v>
      </c>
      <c r="H139" s="374" t="s">
        <v>242</v>
      </c>
      <c r="I139" s="374" t="s">
        <v>87</v>
      </c>
      <c r="J139" s="374" t="s">
        <v>63</v>
      </c>
      <c r="K139" s="385">
        <v>2000</v>
      </c>
      <c r="L139" s="438"/>
      <c r="M139" s="418"/>
      <c r="N139" s="418"/>
      <c r="O139" s="94" t="s">
        <v>243</v>
      </c>
      <c r="P139" s="84">
        <v>1</v>
      </c>
      <c r="Q139" s="84">
        <v>3</v>
      </c>
      <c r="R139" s="227">
        <v>3</v>
      </c>
      <c r="S139" s="207">
        <f t="shared" si="1"/>
        <v>1</v>
      </c>
      <c r="T139" s="449"/>
      <c r="U139" s="449"/>
      <c r="V139" s="339"/>
      <c r="W139" s="339"/>
      <c r="X139" s="338"/>
      <c r="Y139" s="231">
        <v>25</v>
      </c>
      <c r="Z139" s="222" t="s">
        <v>528</v>
      </c>
      <c r="AA139" s="222" t="s">
        <v>529</v>
      </c>
      <c r="AB139" s="457"/>
    </row>
    <row r="140" spans="1:28" s="75" customFormat="1" ht="99" customHeight="1">
      <c r="A140" s="371"/>
      <c r="B140" s="380"/>
      <c r="C140" s="380"/>
      <c r="D140" s="375"/>
      <c r="E140" s="375"/>
      <c r="F140" s="375"/>
      <c r="G140" s="375"/>
      <c r="H140" s="375"/>
      <c r="I140" s="375"/>
      <c r="J140" s="375"/>
      <c r="K140" s="386"/>
      <c r="L140" s="438"/>
      <c r="M140" s="418"/>
      <c r="N140" s="418"/>
      <c r="O140" s="94" t="s">
        <v>500</v>
      </c>
      <c r="P140" s="84">
        <v>1</v>
      </c>
      <c r="Q140" s="84">
        <v>2</v>
      </c>
      <c r="R140" s="227">
        <v>2</v>
      </c>
      <c r="S140" s="207">
        <f aca="true" t="shared" si="2" ref="S140:S199">R140/Q140</f>
        <v>1</v>
      </c>
      <c r="T140" s="449"/>
      <c r="U140" s="449"/>
      <c r="V140" s="339"/>
      <c r="W140" s="339"/>
      <c r="X140" s="338"/>
      <c r="Y140" s="231">
        <v>21</v>
      </c>
      <c r="Z140" s="222" t="s">
        <v>528</v>
      </c>
      <c r="AA140" s="222" t="s">
        <v>529</v>
      </c>
      <c r="AB140" s="457" t="s">
        <v>142</v>
      </c>
    </row>
    <row r="141" spans="1:28" s="75" customFormat="1" ht="81" customHeight="1">
      <c r="A141" s="371"/>
      <c r="B141" s="380"/>
      <c r="C141" s="380"/>
      <c r="D141" s="375"/>
      <c r="E141" s="375"/>
      <c r="F141" s="375"/>
      <c r="G141" s="375"/>
      <c r="H141" s="375"/>
      <c r="I141" s="375"/>
      <c r="J141" s="375"/>
      <c r="K141" s="386"/>
      <c r="L141" s="438"/>
      <c r="M141" s="418"/>
      <c r="N141" s="418"/>
      <c r="O141" s="94" t="s">
        <v>501</v>
      </c>
      <c r="P141" s="84">
        <v>1</v>
      </c>
      <c r="Q141" s="84">
        <v>3</v>
      </c>
      <c r="R141" s="227">
        <v>3</v>
      </c>
      <c r="S141" s="207">
        <f t="shared" si="2"/>
        <v>1</v>
      </c>
      <c r="T141" s="449"/>
      <c r="U141" s="449"/>
      <c r="V141" s="339"/>
      <c r="W141" s="339"/>
      <c r="X141" s="338"/>
      <c r="Y141" s="231">
        <v>9</v>
      </c>
      <c r="Z141" s="222" t="s">
        <v>528</v>
      </c>
      <c r="AA141" s="222" t="s">
        <v>529</v>
      </c>
      <c r="AB141" s="457" t="s">
        <v>142</v>
      </c>
    </row>
    <row r="142" spans="1:28" s="75" customFormat="1" ht="51.75" customHeight="1">
      <c r="A142" s="371"/>
      <c r="B142" s="380"/>
      <c r="C142" s="380"/>
      <c r="D142" s="375"/>
      <c r="E142" s="375"/>
      <c r="F142" s="375"/>
      <c r="G142" s="375"/>
      <c r="H142" s="375"/>
      <c r="I142" s="375"/>
      <c r="J142" s="375"/>
      <c r="K142" s="386"/>
      <c r="L142" s="438"/>
      <c r="M142" s="418"/>
      <c r="N142" s="418"/>
      <c r="O142" s="94" t="s">
        <v>502</v>
      </c>
      <c r="P142" s="84">
        <v>1</v>
      </c>
      <c r="Q142" s="84">
        <v>10</v>
      </c>
      <c r="R142" s="227">
        <v>10</v>
      </c>
      <c r="S142" s="207">
        <f t="shared" si="2"/>
        <v>1</v>
      </c>
      <c r="T142" s="449"/>
      <c r="U142" s="449"/>
      <c r="V142" s="339"/>
      <c r="W142" s="339"/>
      <c r="X142" s="338"/>
      <c r="Y142" s="231">
        <v>140</v>
      </c>
      <c r="Z142" s="222" t="s">
        <v>528</v>
      </c>
      <c r="AA142" s="222" t="s">
        <v>529</v>
      </c>
      <c r="AB142" s="457" t="s">
        <v>142</v>
      </c>
    </row>
    <row r="143" spans="1:28" s="75" customFormat="1" ht="51.75" customHeight="1">
      <c r="A143" s="371"/>
      <c r="B143" s="380"/>
      <c r="C143" s="380"/>
      <c r="D143" s="375"/>
      <c r="E143" s="375"/>
      <c r="F143" s="375"/>
      <c r="G143" s="375"/>
      <c r="H143" s="375"/>
      <c r="I143" s="375"/>
      <c r="J143" s="375"/>
      <c r="K143" s="386"/>
      <c r="L143" s="438"/>
      <c r="M143" s="418"/>
      <c r="N143" s="418"/>
      <c r="O143" s="94" t="s">
        <v>293</v>
      </c>
      <c r="P143" s="84">
        <v>1</v>
      </c>
      <c r="Q143" s="84">
        <v>1</v>
      </c>
      <c r="R143" s="227">
        <v>1</v>
      </c>
      <c r="S143" s="207">
        <f t="shared" si="2"/>
        <v>1</v>
      </c>
      <c r="T143" s="449"/>
      <c r="U143" s="449"/>
      <c r="V143" s="339"/>
      <c r="W143" s="339"/>
      <c r="X143" s="338"/>
      <c r="Y143" s="231">
        <v>1</v>
      </c>
      <c r="Z143" s="222" t="s">
        <v>528</v>
      </c>
      <c r="AA143" s="222" t="s">
        <v>529</v>
      </c>
      <c r="AB143" s="457" t="s">
        <v>142</v>
      </c>
    </row>
    <row r="144" spans="1:28" s="75" customFormat="1" ht="51.75" customHeight="1">
      <c r="A144" s="371"/>
      <c r="B144" s="380"/>
      <c r="C144" s="380"/>
      <c r="D144" s="375"/>
      <c r="E144" s="375"/>
      <c r="F144" s="375"/>
      <c r="G144" s="375"/>
      <c r="H144" s="375"/>
      <c r="I144" s="375"/>
      <c r="J144" s="375"/>
      <c r="K144" s="386"/>
      <c r="L144" s="438"/>
      <c r="M144" s="418"/>
      <c r="N144" s="418"/>
      <c r="O144" s="94" t="s">
        <v>382</v>
      </c>
      <c r="P144" s="84"/>
      <c r="Q144" s="84">
        <v>1</v>
      </c>
      <c r="R144" s="227">
        <v>0</v>
      </c>
      <c r="S144" s="207">
        <f t="shared" si="2"/>
        <v>0</v>
      </c>
      <c r="T144" s="449"/>
      <c r="U144" s="449"/>
      <c r="V144" s="339"/>
      <c r="W144" s="339"/>
      <c r="X144" s="338"/>
      <c r="Y144" s="231">
        <v>0</v>
      </c>
      <c r="Z144" s="222" t="s">
        <v>528</v>
      </c>
      <c r="AA144" s="222" t="s">
        <v>532</v>
      </c>
      <c r="AB144" s="457" t="s">
        <v>142</v>
      </c>
    </row>
    <row r="145" spans="1:28" s="75" customFormat="1" ht="51.75" customHeight="1">
      <c r="A145" s="371"/>
      <c r="B145" s="380"/>
      <c r="C145" s="380"/>
      <c r="D145" s="375"/>
      <c r="E145" s="375"/>
      <c r="F145" s="375"/>
      <c r="G145" s="375"/>
      <c r="H145" s="375"/>
      <c r="I145" s="375"/>
      <c r="J145" s="375"/>
      <c r="K145" s="386"/>
      <c r="L145" s="438"/>
      <c r="M145" s="418"/>
      <c r="N145" s="418"/>
      <c r="O145" s="94" t="s">
        <v>294</v>
      </c>
      <c r="P145" s="84">
        <v>0</v>
      </c>
      <c r="Q145" s="84">
        <v>1</v>
      </c>
      <c r="R145" s="227">
        <v>0</v>
      </c>
      <c r="S145" s="207">
        <f t="shared" si="2"/>
        <v>0</v>
      </c>
      <c r="T145" s="449"/>
      <c r="U145" s="449"/>
      <c r="V145" s="339"/>
      <c r="W145" s="339"/>
      <c r="X145" s="338"/>
      <c r="Y145" s="231">
        <v>0</v>
      </c>
      <c r="Z145" s="222" t="s">
        <v>528</v>
      </c>
      <c r="AA145" s="222" t="s">
        <v>532</v>
      </c>
      <c r="AB145" s="457" t="s">
        <v>142</v>
      </c>
    </row>
    <row r="146" spans="1:28" s="75" customFormat="1" ht="51.75" customHeight="1">
      <c r="A146" s="371"/>
      <c r="B146" s="380"/>
      <c r="C146" s="380"/>
      <c r="D146" s="375"/>
      <c r="E146" s="375"/>
      <c r="F146" s="375"/>
      <c r="G146" s="375"/>
      <c r="H146" s="375"/>
      <c r="I146" s="375"/>
      <c r="J146" s="375"/>
      <c r="K146" s="386"/>
      <c r="L146" s="438"/>
      <c r="M146" s="418"/>
      <c r="N146" s="418"/>
      <c r="O146" s="94" t="s">
        <v>295</v>
      </c>
      <c r="P146" s="84">
        <v>1</v>
      </c>
      <c r="Q146" s="84">
        <v>1</v>
      </c>
      <c r="R146" s="227">
        <v>1</v>
      </c>
      <c r="S146" s="207">
        <f t="shared" si="2"/>
        <v>1</v>
      </c>
      <c r="T146" s="449"/>
      <c r="U146" s="449"/>
      <c r="V146" s="339"/>
      <c r="W146" s="339"/>
      <c r="X146" s="338"/>
      <c r="Y146" s="231">
        <v>1</v>
      </c>
      <c r="Z146" s="222" t="s">
        <v>528</v>
      </c>
      <c r="AA146" s="222" t="s">
        <v>529</v>
      </c>
      <c r="AB146" s="457" t="s">
        <v>142</v>
      </c>
    </row>
    <row r="147" spans="1:28" s="75" customFormat="1" ht="51.75" customHeight="1">
      <c r="A147" s="365" t="s">
        <v>202</v>
      </c>
      <c r="B147" s="379" t="s">
        <v>45</v>
      </c>
      <c r="C147" s="379" t="s">
        <v>42</v>
      </c>
      <c r="D147" s="367" t="s">
        <v>55</v>
      </c>
      <c r="E147" s="367" t="s">
        <v>56</v>
      </c>
      <c r="F147" s="367">
        <v>5000</v>
      </c>
      <c r="G147" s="367" t="s">
        <v>244</v>
      </c>
      <c r="H147" s="367" t="s">
        <v>67</v>
      </c>
      <c r="I147" s="367" t="s">
        <v>68</v>
      </c>
      <c r="J147" s="367" t="s">
        <v>63</v>
      </c>
      <c r="K147" s="402">
        <v>2000</v>
      </c>
      <c r="L147" s="438">
        <v>2020630010124</v>
      </c>
      <c r="M147" s="418" t="s">
        <v>194</v>
      </c>
      <c r="N147" s="418" t="s">
        <v>404</v>
      </c>
      <c r="O147" s="94" t="s">
        <v>167</v>
      </c>
      <c r="P147" s="84">
        <v>1</v>
      </c>
      <c r="Q147" s="84">
        <v>3</v>
      </c>
      <c r="R147" s="227">
        <v>3</v>
      </c>
      <c r="S147" s="207">
        <f t="shared" si="2"/>
        <v>1</v>
      </c>
      <c r="T147" s="448" t="s">
        <v>442</v>
      </c>
      <c r="U147" s="449" t="s">
        <v>434</v>
      </c>
      <c r="V147" s="339">
        <v>20457163</v>
      </c>
      <c r="W147" s="339">
        <v>5000000</v>
      </c>
      <c r="X147" s="338">
        <f>W147/V147</f>
        <v>0.24441316716301278</v>
      </c>
      <c r="Y147" s="231">
        <v>38</v>
      </c>
      <c r="Z147" s="222" t="s">
        <v>528</v>
      </c>
      <c r="AA147" s="222" t="s">
        <v>529</v>
      </c>
      <c r="AB147" s="457" t="s">
        <v>142</v>
      </c>
    </row>
    <row r="148" spans="1:28" s="77" customFormat="1" ht="51.75" customHeight="1">
      <c r="A148" s="371"/>
      <c r="B148" s="380"/>
      <c r="C148" s="380"/>
      <c r="D148" s="368"/>
      <c r="E148" s="368"/>
      <c r="F148" s="368"/>
      <c r="G148" s="368"/>
      <c r="H148" s="368"/>
      <c r="I148" s="368"/>
      <c r="J148" s="368"/>
      <c r="K148" s="410"/>
      <c r="L148" s="438"/>
      <c r="M148" s="418"/>
      <c r="N148" s="418"/>
      <c r="O148" s="94" t="s">
        <v>388</v>
      </c>
      <c r="P148" s="84" t="s">
        <v>63</v>
      </c>
      <c r="Q148" s="84">
        <v>60</v>
      </c>
      <c r="R148" s="227">
        <v>26</v>
      </c>
      <c r="S148" s="207">
        <f t="shared" si="2"/>
        <v>0.43333333333333335</v>
      </c>
      <c r="T148" s="449"/>
      <c r="U148" s="449"/>
      <c r="V148" s="339"/>
      <c r="W148" s="339"/>
      <c r="X148" s="338"/>
      <c r="Y148" s="231">
        <v>26</v>
      </c>
      <c r="Z148" s="222" t="s">
        <v>528</v>
      </c>
      <c r="AA148" s="222" t="s">
        <v>531</v>
      </c>
      <c r="AB148" s="457"/>
    </row>
    <row r="149" spans="1:28" s="77" customFormat="1" ht="51.75" customHeight="1">
      <c r="A149" s="371"/>
      <c r="B149" s="380"/>
      <c r="C149" s="380"/>
      <c r="D149" s="368"/>
      <c r="E149" s="368"/>
      <c r="F149" s="368"/>
      <c r="G149" s="368"/>
      <c r="H149" s="368"/>
      <c r="I149" s="368"/>
      <c r="J149" s="368"/>
      <c r="K149" s="410"/>
      <c r="L149" s="438"/>
      <c r="M149" s="418"/>
      <c r="N149" s="418"/>
      <c r="O149" s="94" t="s">
        <v>385</v>
      </c>
      <c r="P149" s="84" t="s">
        <v>63</v>
      </c>
      <c r="Q149" s="84">
        <v>10</v>
      </c>
      <c r="R149" s="227">
        <v>0</v>
      </c>
      <c r="S149" s="207">
        <f t="shared" si="2"/>
        <v>0</v>
      </c>
      <c r="T149" s="449"/>
      <c r="U149" s="449"/>
      <c r="V149" s="339"/>
      <c r="W149" s="339"/>
      <c r="X149" s="338"/>
      <c r="Y149" s="231">
        <v>0</v>
      </c>
      <c r="Z149" s="222" t="s">
        <v>528</v>
      </c>
      <c r="AA149" s="222" t="s">
        <v>532</v>
      </c>
      <c r="AB149" s="457"/>
    </row>
    <row r="150" spans="1:28" s="77" customFormat="1" ht="51.75" customHeight="1">
      <c r="A150" s="366"/>
      <c r="B150" s="401"/>
      <c r="C150" s="401"/>
      <c r="D150" s="370"/>
      <c r="E150" s="370"/>
      <c r="F150" s="370"/>
      <c r="G150" s="370"/>
      <c r="H150" s="370"/>
      <c r="I150" s="370"/>
      <c r="J150" s="370"/>
      <c r="K150" s="403"/>
      <c r="L150" s="438"/>
      <c r="M150" s="418"/>
      <c r="N150" s="418"/>
      <c r="O150" s="94" t="s">
        <v>386</v>
      </c>
      <c r="P150" s="84" t="s">
        <v>63</v>
      </c>
      <c r="Q150" s="101">
        <v>1</v>
      </c>
      <c r="R150" s="228">
        <v>1</v>
      </c>
      <c r="S150" s="207">
        <f t="shared" si="2"/>
        <v>1</v>
      </c>
      <c r="T150" s="449"/>
      <c r="U150" s="449"/>
      <c r="V150" s="339"/>
      <c r="W150" s="339"/>
      <c r="X150" s="338"/>
      <c r="Y150" s="231">
        <v>120</v>
      </c>
      <c r="Z150" s="222" t="s">
        <v>528</v>
      </c>
      <c r="AA150" s="222" t="s">
        <v>529</v>
      </c>
      <c r="AB150" s="457"/>
    </row>
    <row r="151" spans="1:28" s="75" customFormat="1" ht="51.75" customHeight="1">
      <c r="A151" s="104" t="s">
        <v>202</v>
      </c>
      <c r="B151" s="69" t="s">
        <v>45</v>
      </c>
      <c r="C151" s="80" t="s">
        <v>42</v>
      </c>
      <c r="D151" s="81" t="s">
        <v>55</v>
      </c>
      <c r="E151" s="83" t="s">
        <v>56</v>
      </c>
      <c r="F151" s="83">
        <v>5000</v>
      </c>
      <c r="G151" s="81" t="s">
        <v>244</v>
      </c>
      <c r="H151" s="81" t="s">
        <v>69</v>
      </c>
      <c r="I151" s="81" t="s">
        <v>70</v>
      </c>
      <c r="J151" s="83">
        <v>0</v>
      </c>
      <c r="K151" s="110">
        <v>1</v>
      </c>
      <c r="L151" s="438"/>
      <c r="M151" s="418"/>
      <c r="N151" s="418"/>
      <c r="O151" s="94" t="s">
        <v>302</v>
      </c>
      <c r="P151" s="84">
        <v>0</v>
      </c>
      <c r="Q151" s="84">
        <v>1</v>
      </c>
      <c r="R151" s="227">
        <v>1</v>
      </c>
      <c r="S151" s="207">
        <f t="shared" si="2"/>
        <v>1</v>
      </c>
      <c r="T151" s="449"/>
      <c r="U151" s="449"/>
      <c r="V151" s="339"/>
      <c r="W151" s="339"/>
      <c r="X151" s="338"/>
      <c r="Y151" s="231">
        <v>1</v>
      </c>
      <c r="Z151" s="222" t="s">
        <v>528</v>
      </c>
      <c r="AA151" s="222" t="s">
        <v>529</v>
      </c>
      <c r="AB151" s="457" t="s">
        <v>142</v>
      </c>
    </row>
    <row r="152" spans="1:28" s="75" customFormat="1" ht="51.75" customHeight="1">
      <c r="A152" s="104" t="s">
        <v>202</v>
      </c>
      <c r="B152" s="69" t="s">
        <v>45</v>
      </c>
      <c r="C152" s="67" t="s">
        <v>42</v>
      </c>
      <c r="D152" s="81" t="s">
        <v>55</v>
      </c>
      <c r="E152" s="83" t="s">
        <v>56</v>
      </c>
      <c r="F152" s="83">
        <v>5000</v>
      </c>
      <c r="G152" s="81" t="s">
        <v>244</v>
      </c>
      <c r="H152" s="81" t="s">
        <v>71</v>
      </c>
      <c r="I152" s="81" t="s">
        <v>72</v>
      </c>
      <c r="J152" s="83">
        <v>0</v>
      </c>
      <c r="K152" s="110">
        <v>1</v>
      </c>
      <c r="L152" s="438"/>
      <c r="M152" s="418"/>
      <c r="N152" s="418"/>
      <c r="O152" s="94" t="s">
        <v>387</v>
      </c>
      <c r="P152" s="84">
        <v>0</v>
      </c>
      <c r="Q152" s="84">
        <v>4</v>
      </c>
      <c r="R152" s="227">
        <v>4</v>
      </c>
      <c r="S152" s="207">
        <f t="shared" si="2"/>
        <v>1</v>
      </c>
      <c r="T152" s="449"/>
      <c r="U152" s="449"/>
      <c r="V152" s="339"/>
      <c r="W152" s="339"/>
      <c r="X152" s="338"/>
      <c r="Y152" s="231">
        <v>4</v>
      </c>
      <c r="Z152" s="222" t="s">
        <v>528</v>
      </c>
      <c r="AA152" s="222" t="s">
        <v>529</v>
      </c>
      <c r="AB152" s="457" t="s">
        <v>142</v>
      </c>
    </row>
    <row r="153" spans="1:28" s="75" customFormat="1" ht="51.75" customHeight="1">
      <c r="A153" s="365" t="s">
        <v>202</v>
      </c>
      <c r="B153" s="381" t="s">
        <v>45</v>
      </c>
      <c r="C153" s="383" t="s">
        <v>104</v>
      </c>
      <c r="D153" s="372" t="s">
        <v>245</v>
      </c>
      <c r="E153" s="372" t="s">
        <v>56</v>
      </c>
      <c r="F153" s="372">
        <v>5000</v>
      </c>
      <c r="G153" s="372" t="s">
        <v>244</v>
      </c>
      <c r="H153" s="372" t="s">
        <v>124</v>
      </c>
      <c r="I153" s="372" t="s">
        <v>125</v>
      </c>
      <c r="J153" s="372">
        <v>600</v>
      </c>
      <c r="K153" s="387">
        <v>600</v>
      </c>
      <c r="L153" s="438">
        <v>2020630010135</v>
      </c>
      <c r="M153" s="418" t="s">
        <v>195</v>
      </c>
      <c r="N153" s="418" t="s">
        <v>400</v>
      </c>
      <c r="O153" s="201" t="s">
        <v>296</v>
      </c>
      <c r="P153" s="101">
        <v>1</v>
      </c>
      <c r="Q153" s="101">
        <v>1</v>
      </c>
      <c r="R153" s="228">
        <v>1</v>
      </c>
      <c r="S153" s="207">
        <f t="shared" si="2"/>
        <v>1</v>
      </c>
      <c r="T153" s="448" t="s">
        <v>443</v>
      </c>
      <c r="U153" s="449" t="s">
        <v>444</v>
      </c>
      <c r="V153" s="339">
        <v>120890000</v>
      </c>
      <c r="W153" s="339">
        <v>12807667</v>
      </c>
      <c r="X153" s="338">
        <f>W153/V153</f>
        <v>0.10594480105881379</v>
      </c>
      <c r="Y153" s="231">
        <v>25</v>
      </c>
      <c r="Z153" s="222" t="s">
        <v>528</v>
      </c>
      <c r="AA153" s="222" t="s">
        <v>529</v>
      </c>
      <c r="AB153" s="457" t="s">
        <v>142</v>
      </c>
    </row>
    <row r="154" spans="1:28" s="75" customFormat="1" ht="51.75" customHeight="1">
      <c r="A154" s="366"/>
      <c r="B154" s="382"/>
      <c r="C154" s="384"/>
      <c r="D154" s="373"/>
      <c r="E154" s="373"/>
      <c r="F154" s="373"/>
      <c r="G154" s="373"/>
      <c r="H154" s="373"/>
      <c r="I154" s="373"/>
      <c r="J154" s="373"/>
      <c r="K154" s="388"/>
      <c r="L154" s="438"/>
      <c r="M154" s="418"/>
      <c r="N154" s="418"/>
      <c r="O154" s="201" t="s">
        <v>297</v>
      </c>
      <c r="P154" s="84">
        <v>0</v>
      </c>
      <c r="Q154" s="84">
        <v>1</v>
      </c>
      <c r="R154" s="227">
        <v>0</v>
      </c>
      <c r="S154" s="207">
        <f t="shared" si="2"/>
        <v>0</v>
      </c>
      <c r="T154" s="449"/>
      <c r="U154" s="449"/>
      <c r="V154" s="339"/>
      <c r="W154" s="339"/>
      <c r="X154" s="338"/>
      <c r="Y154" s="231">
        <v>0</v>
      </c>
      <c r="Z154" s="222" t="s">
        <v>528</v>
      </c>
      <c r="AA154" s="222" t="s">
        <v>532</v>
      </c>
      <c r="AB154" s="457"/>
    </row>
    <row r="155" spans="1:28" s="75" customFormat="1" ht="51.75" customHeight="1">
      <c r="A155" s="365" t="s">
        <v>202</v>
      </c>
      <c r="B155" s="379" t="s">
        <v>41</v>
      </c>
      <c r="C155" s="379" t="s">
        <v>42</v>
      </c>
      <c r="D155" s="367" t="s">
        <v>73</v>
      </c>
      <c r="E155" s="367" t="s">
        <v>56</v>
      </c>
      <c r="F155" s="367">
        <v>9</v>
      </c>
      <c r="G155" s="367" t="s">
        <v>74</v>
      </c>
      <c r="H155" s="367" t="s">
        <v>248</v>
      </c>
      <c r="I155" s="367" t="s">
        <v>249</v>
      </c>
      <c r="J155" s="367">
        <v>0</v>
      </c>
      <c r="K155" s="402">
        <v>11</v>
      </c>
      <c r="L155" s="438">
        <v>2020630010127</v>
      </c>
      <c r="M155" s="418" t="s">
        <v>397</v>
      </c>
      <c r="N155" s="418" t="s">
        <v>416</v>
      </c>
      <c r="O155" s="94" t="s">
        <v>169</v>
      </c>
      <c r="P155" s="235">
        <v>12</v>
      </c>
      <c r="Q155" s="84">
        <v>4</v>
      </c>
      <c r="R155" s="227">
        <v>4</v>
      </c>
      <c r="S155" s="207">
        <f t="shared" si="2"/>
        <v>1</v>
      </c>
      <c r="T155" s="448" t="s">
        <v>445</v>
      </c>
      <c r="U155" s="449" t="s">
        <v>446</v>
      </c>
      <c r="V155" s="339">
        <v>114440000</v>
      </c>
      <c r="W155" s="339">
        <v>8475000</v>
      </c>
      <c r="X155" s="338">
        <f>W155/V155</f>
        <v>0.07405627403005942</v>
      </c>
      <c r="Y155" s="231">
        <v>5</v>
      </c>
      <c r="Z155" s="222" t="s">
        <v>528</v>
      </c>
      <c r="AA155" s="222" t="s">
        <v>529</v>
      </c>
      <c r="AB155" s="457" t="s">
        <v>142</v>
      </c>
    </row>
    <row r="156" spans="1:28" s="75" customFormat="1" ht="51.75" customHeight="1">
      <c r="A156" s="366"/>
      <c r="B156" s="401"/>
      <c r="C156" s="401"/>
      <c r="D156" s="370"/>
      <c r="E156" s="370"/>
      <c r="F156" s="370"/>
      <c r="G156" s="368"/>
      <c r="H156" s="368"/>
      <c r="I156" s="368"/>
      <c r="J156" s="370"/>
      <c r="K156" s="403"/>
      <c r="L156" s="438"/>
      <c r="M156" s="418"/>
      <c r="N156" s="418"/>
      <c r="O156" s="94" t="s">
        <v>389</v>
      </c>
      <c r="P156" s="235">
        <v>0</v>
      </c>
      <c r="Q156" s="101">
        <v>1</v>
      </c>
      <c r="R156" s="228">
        <v>1</v>
      </c>
      <c r="S156" s="207">
        <f t="shared" si="2"/>
        <v>1</v>
      </c>
      <c r="T156" s="449"/>
      <c r="U156" s="449"/>
      <c r="V156" s="339"/>
      <c r="W156" s="339"/>
      <c r="X156" s="338"/>
      <c r="Y156" s="231">
        <v>1</v>
      </c>
      <c r="Z156" s="222" t="s">
        <v>528</v>
      </c>
      <c r="AA156" s="226" t="s">
        <v>533</v>
      </c>
      <c r="AB156" s="457"/>
    </row>
    <row r="157" spans="1:28" s="75" customFormat="1" ht="51.75" customHeight="1">
      <c r="A157" s="376" t="s">
        <v>202</v>
      </c>
      <c r="B157" s="355" t="s">
        <v>41</v>
      </c>
      <c r="C157" s="355" t="s">
        <v>42</v>
      </c>
      <c r="D157" s="367" t="s">
        <v>73</v>
      </c>
      <c r="E157" s="367" t="s">
        <v>56</v>
      </c>
      <c r="F157" s="367">
        <v>9</v>
      </c>
      <c r="G157" s="374" t="s">
        <v>74</v>
      </c>
      <c r="H157" s="374" t="s">
        <v>246</v>
      </c>
      <c r="I157" s="374" t="s">
        <v>247</v>
      </c>
      <c r="J157" s="374">
        <v>3</v>
      </c>
      <c r="K157" s="385">
        <v>4</v>
      </c>
      <c r="L157" s="438"/>
      <c r="M157" s="418"/>
      <c r="N157" s="418"/>
      <c r="O157" s="94" t="s">
        <v>250</v>
      </c>
      <c r="P157" s="235">
        <v>0</v>
      </c>
      <c r="Q157" s="84">
        <v>1</v>
      </c>
      <c r="R157" s="227">
        <v>1</v>
      </c>
      <c r="S157" s="207">
        <f t="shared" si="2"/>
        <v>1</v>
      </c>
      <c r="T157" s="449"/>
      <c r="U157" s="449"/>
      <c r="V157" s="339"/>
      <c r="W157" s="339"/>
      <c r="X157" s="338"/>
      <c r="Y157" s="231">
        <v>40</v>
      </c>
      <c r="Z157" s="222" t="s">
        <v>528</v>
      </c>
      <c r="AA157" s="222" t="s">
        <v>529</v>
      </c>
      <c r="AB157" s="457" t="s">
        <v>142</v>
      </c>
    </row>
    <row r="158" spans="1:28" s="75" customFormat="1" ht="80.25" customHeight="1">
      <c r="A158" s="377" t="s">
        <v>202</v>
      </c>
      <c r="B158" s="356" t="s">
        <v>41</v>
      </c>
      <c r="C158" s="356" t="s">
        <v>42</v>
      </c>
      <c r="D158" s="368" t="s">
        <v>73</v>
      </c>
      <c r="E158" s="368"/>
      <c r="F158" s="368"/>
      <c r="G158" s="375"/>
      <c r="H158" s="375"/>
      <c r="I158" s="375"/>
      <c r="J158" s="375"/>
      <c r="K158" s="386"/>
      <c r="L158" s="438"/>
      <c r="M158" s="418"/>
      <c r="N158" s="418"/>
      <c r="O158" s="94" t="s">
        <v>168</v>
      </c>
      <c r="P158" s="235">
        <v>4</v>
      </c>
      <c r="Q158" s="84">
        <v>3</v>
      </c>
      <c r="R158" s="227">
        <v>3</v>
      </c>
      <c r="S158" s="207">
        <f t="shared" si="2"/>
        <v>1</v>
      </c>
      <c r="T158" s="449"/>
      <c r="U158" s="449"/>
      <c r="V158" s="339"/>
      <c r="W158" s="339"/>
      <c r="X158" s="338"/>
      <c r="Y158" s="231">
        <v>4</v>
      </c>
      <c r="Z158" s="222" t="s">
        <v>528</v>
      </c>
      <c r="AA158" s="222" t="s">
        <v>529</v>
      </c>
      <c r="AB158" s="457" t="s">
        <v>142</v>
      </c>
    </row>
    <row r="159" spans="1:28" s="75" customFormat="1" ht="51.75" customHeight="1">
      <c r="A159" s="377" t="s">
        <v>202</v>
      </c>
      <c r="B159" s="356" t="s">
        <v>41</v>
      </c>
      <c r="C159" s="356" t="s">
        <v>42</v>
      </c>
      <c r="D159" s="368" t="s">
        <v>73</v>
      </c>
      <c r="E159" s="368"/>
      <c r="F159" s="368"/>
      <c r="G159" s="375"/>
      <c r="H159" s="375"/>
      <c r="I159" s="375"/>
      <c r="J159" s="375"/>
      <c r="K159" s="386"/>
      <c r="L159" s="438"/>
      <c r="M159" s="418"/>
      <c r="N159" s="418"/>
      <c r="O159" s="94" t="s">
        <v>170</v>
      </c>
      <c r="P159" s="235">
        <v>1</v>
      </c>
      <c r="Q159" s="84">
        <v>9</v>
      </c>
      <c r="R159" s="227">
        <v>9</v>
      </c>
      <c r="S159" s="207">
        <f t="shared" si="2"/>
        <v>1</v>
      </c>
      <c r="T159" s="449"/>
      <c r="U159" s="449"/>
      <c r="V159" s="339"/>
      <c r="W159" s="339"/>
      <c r="X159" s="338"/>
      <c r="Y159" s="231">
        <v>31</v>
      </c>
      <c r="Z159" s="222" t="s">
        <v>528</v>
      </c>
      <c r="AA159" s="222" t="s">
        <v>529</v>
      </c>
      <c r="AB159" s="457" t="s">
        <v>142</v>
      </c>
    </row>
    <row r="160" spans="1:28" s="75" customFormat="1" ht="51.75" customHeight="1">
      <c r="A160" s="377" t="s">
        <v>202</v>
      </c>
      <c r="B160" s="356" t="s">
        <v>41</v>
      </c>
      <c r="C160" s="356" t="s">
        <v>42</v>
      </c>
      <c r="D160" s="368" t="s">
        <v>73</v>
      </c>
      <c r="E160" s="368"/>
      <c r="F160" s="368"/>
      <c r="G160" s="375"/>
      <c r="H160" s="375"/>
      <c r="I160" s="375"/>
      <c r="J160" s="375"/>
      <c r="K160" s="386"/>
      <c r="L160" s="438"/>
      <c r="M160" s="418"/>
      <c r="N160" s="418"/>
      <c r="O160" s="94" t="s">
        <v>171</v>
      </c>
      <c r="P160" s="235">
        <v>8</v>
      </c>
      <c r="Q160" s="84">
        <v>6</v>
      </c>
      <c r="R160" s="227">
        <v>6</v>
      </c>
      <c r="S160" s="207">
        <f t="shared" si="2"/>
        <v>1</v>
      </c>
      <c r="T160" s="449"/>
      <c r="U160" s="449"/>
      <c r="V160" s="339"/>
      <c r="W160" s="339"/>
      <c r="X160" s="338"/>
      <c r="Y160" s="231">
        <v>20</v>
      </c>
      <c r="Z160" s="222" t="s">
        <v>528</v>
      </c>
      <c r="AA160" s="222" t="s">
        <v>529</v>
      </c>
      <c r="AB160" s="457" t="s">
        <v>142</v>
      </c>
    </row>
    <row r="161" spans="1:28" s="75" customFormat="1" ht="51.75" customHeight="1">
      <c r="A161" s="377" t="s">
        <v>202</v>
      </c>
      <c r="B161" s="356" t="s">
        <v>41</v>
      </c>
      <c r="C161" s="356" t="s">
        <v>42</v>
      </c>
      <c r="D161" s="368" t="s">
        <v>73</v>
      </c>
      <c r="E161" s="368"/>
      <c r="F161" s="368"/>
      <c r="G161" s="375"/>
      <c r="H161" s="375"/>
      <c r="I161" s="375"/>
      <c r="J161" s="375"/>
      <c r="K161" s="386"/>
      <c r="L161" s="438"/>
      <c r="M161" s="418"/>
      <c r="N161" s="418"/>
      <c r="O161" s="94" t="s">
        <v>172</v>
      </c>
      <c r="P161" s="235">
        <v>1</v>
      </c>
      <c r="Q161" s="101">
        <v>1</v>
      </c>
      <c r="R161" s="227">
        <v>0</v>
      </c>
      <c r="S161" s="207">
        <f t="shared" si="2"/>
        <v>0</v>
      </c>
      <c r="T161" s="449"/>
      <c r="U161" s="449"/>
      <c r="V161" s="339"/>
      <c r="W161" s="339"/>
      <c r="X161" s="338"/>
      <c r="Y161" s="231">
        <v>0</v>
      </c>
      <c r="Z161" s="222" t="s">
        <v>528</v>
      </c>
      <c r="AA161" s="226" t="s">
        <v>534</v>
      </c>
      <c r="AB161" s="457" t="s">
        <v>142</v>
      </c>
    </row>
    <row r="162" spans="1:28" s="75" customFormat="1" ht="75" customHeight="1">
      <c r="A162" s="377" t="s">
        <v>202</v>
      </c>
      <c r="B162" s="356" t="s">
        <v>41</v>
      </c>
      <c r="C162" s="356" t="s">
        <v>42</v>
      </c>
      <c r="D162" s="368" t="s">
        <v>73</v>
      </c>
      <c r="E162" s="368"/>
      <c r="F162" s="368"/>
      <c r="G162" s="375"/>
      <c r="H162" s="375"/>
      <c r="I162" s="375"/>
      <c r="J162" s="375"/>
      <c r="K162" s="386"/>
      <c r="L162" s="438"/>
      <c r="M162" s="418"/>
      <c r="N162" s="418"/>
      <c r="O162" s="94" t="s">
        <v>390</v>
      </c>
      <c r="P162" s="235">
        <v>1</v>
      </c>
      <c r="Q162" s="84">
        <v>1</v>
      </c>
      <c r="R162" s="227">
        <v>1</v>
      </c>
      <c r="S162" s="207">
        <f t="shared" si="2"/>
        <v>1</v>
      </c>
      <c r="T162" s="449"/>
      <c r="U162" s="449"/>
      <c r="V162" s="339"/>
      <c r="W162" s="339"/>
      <c r="X162" s="338"/>
      <c r="Y162" s="231">
        <v>0</v>
      </c>
      <c r="Z162" s="222" t="s">
        <v>528</v>
      </c>
      <c r="AA162" s="222" t="s">
        <v>529</v>
      </c>
      <c r="AB162" s="457" t="s">
        <v>142</v>
      </c>
    </row>
    <row r="163" spans="1:28" s="75" customFormat="1" ht="51.75" customHeight="1">
      <c r="A163" s="377" t="s">
        <v>202</v>
      </c>
      <c r="B163" s="356" t="s">
        <v>41</v>
      </c>
      <c r="C163" s="356" t="s">
        <v>42</v>
      </c>
      <c r="D163" s="368" t="s">
        <v>73</v>
      </c>
      <c r="E163" s="368"/>
      <c r="F163" s="368"/>
      <c r="G163" s="375"/>
      <c r="H163" s="375"/>
      <c r="I163" s="375"/>
      <c r="J163" s="375"/>
      <c r="K163" s="386"/>
      <c r="L163" s="438"/>
      <c r="M163" s="418"/>
      <c r="N163" s="418"/>
      <c r="O163" s="94" t="s">
        <v>173</v>
      </c>
      <c r="P163" s="235">
        <v>0</v>
      </c>
      <c r="Q163" s="101">
        <v>1</v>
      </c>
      <c r="R163" s="228">
        <v>1</v>
      </c>
      <c r="S163" s="207">
        <f t="shared" si="2"/>
        <v>1</v>
      </c>
      <c r="T163" s="449"/>
      <c r="U163" s="449"/>
      <c r="V163" s="339"/>
      <c r="W163" s="339"/>
      <c r="X163" s="338"/>
      <c r="Y163" s="231">
        <v>0</v>
      </c>
      <c r="Z163" s="222" t="s">
        <v>528</v>
      </c>
      <c r="AA163" s="226" t="s">
        <v>535</v>
      </c>
      <c r="AB163" s="457" t="s">
        <v>142</v>
      </c>
    </row>
    <row r="164" spans="1:28" s="75" customFormat="1" ht="51.75" customHeight="1">
      <c r="A164" s="377" t="s">
        <v>202</v>
      </c>
      <c r="B164" s="356" t="s">
        <v>41</v>
      </c>
      <c r="C164" s="356" t="s">
        <v>42</v>
      </c>
      <c r="D164" s="368" t="s">
        <v>73</v>
      </c>
      <c r="E164" s="368"/>
      <c r="F164" s="368"/>
      <c r="G164" s="375"/>
      <c r="H164" s="375"/>
      <c r="I164" s="375"/>
      <c r="J164" s="375"/>
      <c r="K164" s="386"/>
      <c r="L164" s="438"/>
      <c r="M164" s="418"/>
      <c r="N164" s="418"/>
      <c r="O164" s="94" t="s">
        <v>174</v>
      </c>
      <c r="P164" s="235">
        <v>22</v>
      </c>
      <c r="Q164" s="84">
        <v>6</v>
      </c>
      <c r="R164" s="227">
        <v>6</v>
      </c>
      <c r="S164" s="207">
        <f t="shared" si="2"/>
        <v>1</v>
      </c>
      <c r="T164" s="449"/>
      <c r="U164" s="449"/>
      <c r="V164" s="339"/>
      <c r="W164" s="339"/>
      <c r="X164" s="338"/>
      <c r="Y164" s="231">
        <v>14</v>
      </c>
      <c r="Z164" s="222" t="s">
        <v>528</v>
      </c>
      <c r="AA164" s="222" t="s">
        <v>529</v>
      </c>
      <c r="AB164" s="457" t="s">
        <v>142</v>
      </c>
    </row>
    <row r="165" spans="1:28" s="76" customFormat="1" ht="51.75" customHeight="1">
      <c r="A165" s="377" t="s">
        <v>202</v>
      </c>
      <c r="B165" s="356" t="s">
        <v>41</v>
      </c>
      <c r="C165" s="356" t="s">
        <v>42</v>
      </c>
      <c r="D165" s="368" t="s">
        <v>73</v>
      </c>
      <c r="E165" s="368"/>
      <c r="F165" s="368"/>
      <c r="G165" s="375"/>
      <c r="H165" s="375"/>
      <c r="I165" s="375"/>
      <c r="J165" s="375"/>
      <c r="K165" s="386"/>
      <c r="L165" s="438"/>
      <c r="M165" s="418"/>
      <c r="N165" s="418"/>
      <c r="O165" s="94" t="s">
        <v>175</v>
      </c>
      <c r="P165" s="235">
        <v>27</v>
      </c>
      <c r="Q165" s="84">
        <v>9</v>
      </c>
      <c r="R165" s="227">
        <v>9</v>
      </c>
      <c r="S165" s="207">
        <f t="shared" si="2"/>
        <v>1</v>
      </c>
      <c r="T165" s="449"/>
      <c r="U165" s="449"/>
      <c r="V165" s="339"/>
      <c r="W165" s="339"/>
      <c r="X165" s="338"/>
      <c r="Y165" s="231">
        <v>19</v>
      </c>
      <c r="Z165" s="222" t="s">
        <v>528</v>
      </c>
      <c r="AA165" s="222" t="s">
        <v>529</v>
      </c>
      <c r="AB165" s="457" t="s">
        <v>142</v>
      </c>
    </row>
    <row r="166" spans="1:28" s="76" customFormat="1" ht="51.75" customHeight="1">
      <c r="A166" s="377" t="s">
        <v>202</v>
      </c>
      <c r="B166" s="356" t="s">
        <v>41</v>
      </c>
      <c r="C166" s="356" t="s">
        <v>42</v>
      </c>
      <c r="D166" s="368" t="s">
        <v>73</v>
      </c>
      <c r="E166" s="368"/>
      <c r="F166" s="368"/>
      <c r="G166" s="375"/>
      <c r="H166" s="375"/>
      <c r="I166" s="375"/>
      <c r="J166" s="375"/>
      <c r="K166" s="386"/>
      <c r="L166" s="438"/>
      <c r="M166" s="418"/>
      <c r="N166" s="418"/>
      <c r="O166" s="94" t="s">
        <v>176</v>
      </c>
      <c r="P166" s="236">
        <v>1</v>
      </c>
      <c r="Q166" s="101">
        <v>1</v>
      </c>
      <c r="R166" s="228">
        <v>1</v>
      </c>
      <c r="S166" s="207">
        <f t="shared" si="2"/>
        <v>1</v>
      </c>
      <c r="T166" s="449"/>
      <c r="U166" s="449"/>
      <c r="V166" s="339"/>
      <c r="W166" s="339"/>
      <c r="X166" s="338"/>
      <c r="Y166" s="231">
        <v>20</v>
      </c>
      <c r="Z166" s="222" t="s">
        <v>528</v>
      </c>
      <c r="AA166" s="222" t="s">
        <v>529</v>
      </c>
      <c r="AB166" s="457" t="s">
        <v>142</v>
      </c>
    </row>
    <row r="167" spans="1:28" s="76" customFormat="1" ht="51.75" customHeight="1">
      <c r="A167" s="377" t="s">
        <v>202</v>
      </c>
      <c r="B167" s="356" t="s">
        <v>41</v>
      </c>
      <c r="C167" s="356" t="s">
        <v>42</v>
      </c>
      <c r="D167" s="368" t="s">
        <v>73</v>
      </c>
      <c r="E167" s="368"/>
      <c r="F167" s="368"/>
      <c r="G167" s="375"/>
      <c r="H167" s="375"/>
      <c r="I167" s="375"/>
      <c r="J167" s="375"/>
      <c r="K167" s="386"/>
      <c r="L167" s="438"/>
      <c r="M167" s="418"/>
      <c r="N167" s="418"/>
      <c r="O167" s="94" t="s">
        <v>177</v>
      </c>
      <c r="P167" s="235">
        <v>0</v>
      </c>
      <c r="Q167" s="84">
        <v>1</v>
      </c>
      <c r="R167" s="227">
        <v>1</v>
      </c>
      <c r="S167" s="207">
        <f t="shared" si="2"/>
        <v>1</v>
      </c>
      <c r="T167" s="449"/>
      <c r="U167" s="449"/>
      <c r="V167" s="339"/>
      <c r="W167" s="339"/>
      <c r="X167" s="338"/>
      <c r="Y167" s="231">
        <v>1</v>
      </c>
      <c r="Z167" s="222" t="s">
        <v>528</v>
      </c>
      <c r="AA167" s="222" t="s">
        <v>529</v>
      </c>
      <c r="AB167" s="457" t="s">
        <v>142</v>
      </c>
    </row>
    <row r="168" spans="1:28" s="76" customFormat="1" ht="51.75" customHeight="1">
      <c r="A168" s="377" t="s">
        <v>202</v>
      </c>
      <c r="B168" s="356" t="s">
        <v>41</v>
      </c>
      <c r="C168" s="356" t="s">
        <v>42</v>
      </c>
      <c r="D168" s="368" t="s">
        <v>73</v>
      </c>
      <c r="E168" s="368"/>
      <c r="F168" s="368"/>
      <c r="G168" s="375"/>
      <c r="H168" s="375"/>
      <c r="I168" s="375"/>
      <c r="J168" s="375"/>
      <c r="K168" s="386"/>
      <c r="L168" s="438"/>
      <c r="M168" s="418"/>
      <c r="N168" s="418"/>
      <c r="O168" s="94" t="s">
        <v>178</v>
      </c>
      <c r="P168" s="236">
        <v>1</v>
      </c>
      <c r="Q168" s="101">
        <v>1</v>
      </c>
      <c r="R168" s="227">
        <v>0</v>
      </c>
      <c r="S168" s="207">
        <f t="shared" si="2"/>
        <v>0</v>
      </c>
      <c r="T168" s="449"/>
      <c r="U168" s="449"/>
      <c r="V168" s="339"/>
      <c r="W168" s="339"/>
      <c r="X168" s="338"/>
      <c r="Y168" s="231">
        <v>0</v>
      </c>
      <c r="Z168" s="222" t="s">
        <v>528</v>
      </c>
      <c r="AA168" s="221" t="s">
        <v>536</v>
      </c>
      <c r="AB168" s="457" t="s">
        <v>142</v>
      </c>
    </row>
    <row r="169" spans="1:28" s="76" customFormat="1" ht="51.75" customHeight="1">
      <c r="A169" s="377" t="s">
        <v>202</v>
      </c>
      <c r="B169" s="356" t="s">
        <v>41</v>
      </c>
      <c r="C169" s="356" t="s">
        <v>42</v>
      </c>
      <c r="D169" s="368" t="s">
        <v>73</v>
      </c>
      <c r="E169" s="368"/>
      <c r="F169" s="368"/>
      <c r="G169" s="375"/>
      <c r="H169" s="375"/>
      <c r="I169" s="375"/>
      <c r="J169" s="375"/>
      <c r="K169" s="386"/>
      <c r="L169" s="438"/>
      <c r="M169" s="418"/>
      <c r="N169" s="418"/>
      <c r="O169" s="94" t="s">
        <v>179</v>
      </c>
      <c r="P169" s="235">
        <v>0</v>
      </c>
      <c r="Q169" s="101">
        <v>1</v>
      </c>
      <c r="R169" s="228">
        <v>1</v>
      </c>
      <c r="S169" s="207">
        <f t="shared" si="2"/>
        <v>1</v>
      </c>
      <c r="T169" s="449"/>
      <c r="U169" s="449"/>
      <c r="V169" s="339"/>
      <c r="W169" s="339"/>
      <c r="X169" s="338"/>
      <c r="Y169" s="231">
        <v>9</v>
      </c>
      <c r="Z169" s="222" t="s">
        <v>528</v>
      </c>
      <c r="AA169" s="222" t="s">
        <v>529</v>
      </c>
      <c r="AB169" s="457"/>
    </row>
    <row r="170" spans="1:28" s="76" customFormat="1" ht="51.75" customHeight="1">
      <c r="A170" s="377" t="s">
        <v>202</v>
      </c>
      <c r="B170" s="356" t="s">
        <v>41</v>
      </c>
      <c r="C170" s="356" t="s">
        <v>42</v>
      </c>
      <c r="D170" s="368" t="s">
        <v>73</v>
      </c>
      <c r="E170" s="368"/>
      <c r="F170" s="368"/>
      <c r="G170" s="375"/>
      <c r="H170" s="375"/>
      <c r="I170" s="375"/>
      <c r="J170" s="375"/>
      <c r="K170" s="386"/>
      <c r="L170" s="438"/>
      <c r="M170" s="418"/>
      <c r="N170" s="418"/>
      <c r="O170" s="94" t="s">
        <v>251</v>
      </c>
      <c r="P170" s="236">
        <v>1</v>
      </c>
      <c r="Q170" s="101">
        <v>1</v>
      </c>
      <c r="R170" s="228">
        <v>1</v>
      </c>
      <c r="S170" s="207">
        <f t="shared" si="2"/>
        <v>1</v>
      </c>
      <c r="T170" s="449"/>
      <c r="U170" s="449"/>
      <c r="V170" s="339"/>
      <c r="W170" s="339"/>
      <c r="X170" s="338"/>
      <c r="Y170" s="231">
        <v>1</v>
      </c>
      <c r="Z170" s="222" t="s">
        <v>528</v>
      </c>
      <c r="AA170" s="222" t="s">
        <v>529</v>
      </c>
      <c r="AB170" s="457"/>
    </row>
    <row r="171" spans="1:28" s="76" customFormat="1" ht="51.75" customHeight="1">
      <c r="A171" s="378" t="s">
        <v>202</v>
      </c>
      <c r="B171" s="357" t="s">
        <v>41</v>
      </c>
      <c r="C171" s="357" t="s">
        <v>42</v>
      </c>
      <c r="D171" s="370" t="s">
        <v>73</v>
      </c>
      <c r="E171" s="370"/>
      <c r="F171" s="370"/>
      <c r="G171" s="375"/>
      <c r="H171" s="375"/>
      <c r="I171" s="375"/>
      <c r="J171" s="375"/>
      <c r="K171" s="386"/>
      <c r="L171" s="438"/>
      <c r="M171" s="418"/>
      <c r="N171" s="418"/>
      <c r="O171" s="94" t="s">
        <v>180</v>
      </c>
      <c r="P171" s="235">
        <v>0</v>
      </c>
      <c r="Q171" s="84">
        <v>1</v>
      </c>
      <c r="R171" s="227">
        <v>1</v>
      </c>
      <c r="S171" s="207">
        <f t="shared" si="2"/>
        <v>1</v>
      </c>
      <c r="T171" s="449"/>
      <c r="U171" s="449"/>
      <c r="V171" s="339"/>
      <c r="W171" s="339"/>
      <c r="X171" s="338"/>
      <c r="Y171" s="231">
        <v>1</v>
      </c>
      <c r="Z171" s="222" t="s">
        <v>528</v>
      </c>
      <c r="AA171" s="222" t="s">
        <v>529</v>
      </c>
      <c r="AB171" s="457"/>
    </row>
    <row r="172" spans="1:28" s="76" customFormat="1" ht="51.75" customHeight="1">
      <c r="A172" s="104" t="s">
        <v>202</v>
      </c>
      <c r="B172" s="69" t="s">
        <v>41</v>
      </c>
      <c r="C172" s="67" t="s">
        <v>42</v>
      </c>
      <c r="D172" s="81" t="s">
        <v>73</v>
      </c>
      <c r="E172" s="83" t="s">
        <v>56</v>
      </c>
      <c r="F172" s="83">
        <v>9</v>
      </c>
      <c r="G172" s="374" t="s">
        <v>74</v>
      </c>
      <c r="H172" s="374" t="s">
        <v>246</v>
      </c>
      <c r="I172" s="374" t="s">
        <v>247</v>
      </c>
      <c r="J172" s="374">
        <v>3</v>
      </c>
      <c r="K172" s="385">
        <v>4</v>
      </c>
      <c r="L172" s="438">
        <v>2020630010125</v>
      </c>
      <c r="M172" s="418" t="s">
        <v>196</v>
      </c>
      <c r="N172" s="418" t="s">
        <v>413</v>
      </c>
      <c r="O172" s="94" t="s">
        <v>181</v>
      </c>
      <c r="P172" s="235">
        <v>0</v>
      </c>
      <c r="Q172" s="84">
        <v>2</v>
      </c>
      <c r="R172" s="227">
        <v>2</v>
      </c>
      <c r="S172" s="207">
        <f t="shared" si="2"/>
        <v>1</v>
      </c>
      <c r="T172" s="448" t="s">
        <v>447</v>
      </c>
      <c r="U172" s="449" t="s">
        <v>417</v>
      </c>
      <c r="V172" s="339">
        <v>75350000</v>
      </c>
      <c r="W172" s="339">
        <v>0</v>
      </c>
      <c r="X172" s="338">
        <f>W172/V172</f>
        <v>0</v>
      </c>
      <c r="Y172" s="231">
        <v>12</v>
      </c>
      <c r="Z172" s="222" t="s">
        <v>528</v>
      </c>
      <c r="AA172" s="222" t="s">
        <v>529</v>
      </c>
      <c r="AB172" s="457" t="s">
        <v>142</v>
      </c>
    </row>
    <row r="173" spans="1:28" s="76" customFormat="1" ht="51.75" customHeight="1">
      <c r="A173" s="104" t="s">
        <v>202</v>
      </c>
      <c r="B173" s="69" t="s">
        <v>41</v>
      </c>
      <c r="C173" s="67" t="s">
        <v>42</v>
      </c>
      <c r="D173" s="81" t="s">
        <v>73</v>
      </c>
      <c r="E173" s="83" t="s">
        <v>56</v>
      </c>
      <c r="F173" s="83">
        <v>9</v>
      </c>
      <c r="G173" s="375"/>
      <c r="H173" s="375"/>
      <c r="I173" s="375"/>
      <c r="J173" s="375"/>
      <c r="K173" s="386"/>
      <c r="L173" s="438"/>
      <c r="M173" s="418"/>
      <c r="N173" s="418"/>
      <c r="O173" s="94" t="s">
        <v>182</v>
      </c>
      <c r="P173" s="236">
        <v>1</v>
      </c>
      <c r="Q173" s="101">
        <v>1</v>
      </c>
      <c r="R173" s="228">
        <v>1</v>
      </c>
      <c r="S173" s="207">
        <f t="shared" si="2"/>
        <v>1</v>
      </c>
      <c r="T173" s="449"/>
      <c r="U173" s="449"/>
      <c r="V173" s="339"/>
      <c r="W173" s="339"/>
      <c r="X173" s="338"/>
      <c r="Y173" s="231">
        <v>33</v>
      </c>
      <c r="Z173" s="222" t="s">
        <v>528</v>
      </c>
      <c r="AA173" s="222" t="s">
        <v>529</v>
      </c>
      <c r="AB173" s="457" t="s">
        <v>142</v>
      </c>
    </row>
    <row r="174" spans="1:28" s="76" customFormat="1" ht="51.75" customHeight="1">
      <c r="A174" s="104" t="s">
        <v>202</v>
      </c>
      <c r="B174" s="69" t="s">
        <v>41</v>
      </c>
      <c r="C174" s="67" t="s">
        <v>42</v>
      </c>
      <c r="D174" s="81" t="s">
        <v>73</v>
      </c>
      <c r="E174" s="83" t="s">
        <v>56</v>
      </c>
      <c r="F174" s="83">
        <v>9</v>
      </c>
      <c r="G174" s="367" t="s">
        <v>74</v>
      </c>
      <c r="H174" s="367" t="s">
        <v>75</v>
      </c>
      <c r="I174" s="367" t="s">
        <v>76</v>
      </c>
      <c r="J174" s="367">
        <v>11</v>
      </c>
      <c r="K174" s="402">
        <v>11</v>
      </c>
      <c r="L174" s="438">
        <v>2020630010126</v>
      </c>
      <c r="M174" s="418" t="s">
        <v>197</v>
      </c>
      <c r="N174" s="418" t="s">
        <v>405</v>
      </c>
      <c r="O174" s="94" t="s">
        <v>183</v>
      </c>
      <c r="P174" s="236">
        <v>1</v>
      </c>
      <c r="Q174" s="101">
        <v>1</v>
      </c>
      <c r="R174" s="228">
        <v>1</v>
      </c>
      <c r="S174" s="207">
        <f t="shared" si="2"/>
        <v>1</v>
      </c>
      <c r="T174" s="448" t="s">
        <v>448</v>
      </c>
      <c r="U174" s="449" t="s">
        <v>449</v>
      </c>
      <c r="V174" s="340">
        <f>616000000+1219155660.93</f>
        <v>1835155660.93</v>
      </c>
      <c r="W174" s="340">
        <v>0</v>
      </c>
      <c r="X174" s="338">
        <f>W174/V174</f>
        <v>0</v>
      </c>
      <c r="Y174" s="231">
        <v>3</v>
      </c>
      <c r="Z174" s="222" t="s">
        <v>528</v>
      </c>
      <c r="AA174" s="223" t="s">
        <v>529</v>
      </c>
      <c r="AB174" s="457" t="s">
        <v>142</v>
      </c>
    </row>
    <row r="175" spans="1:28" s="76" customFormat="1" ht="51.75" customHeight="1">
      <c r="A175" s="104" t="s">
        <v>202</v>
      </c>
      <c r="B175" s="69" t="s">
        <v>41</v>
      </c>
      <c r="C175" s="67" t="s">
        <v>42</v>
      </c>
      <c r="D175" s="81" t="s">
        <v>73</v>
      </c>
      <c r="E175" s="83" t="s">
        <v>56</v>
      </c>
      <c r="F175" s="83">
        <v>9</v>
      </c>
      <c r="G175" s="368"/>
      <c r="H175" s="368"/>
      <c r="I175" s="368"/>
      <c r="J175" s="368"/>
      <c r="K175" s="410"/>
      <c r="L175" s="438"/>
      <c r="M175" s="418"/>
      <c r="N175" s="418"/>
      <c r="O175" s="94" t="s">
        <v>184</v>
      </c>
      <c r="P175" s="235">
        <v>0</v>
      </c>
      <c r="Q175" s="84">
        <v>11</v>
      </c>
      <c r="R175" s="227">
        <v>11</v>
      </c>
      <c r="S175" s="207">
        <f t="shared" si="2"/>
        <v>1</v>
      </c>
      <c r="T175" s="449"/>
      <c r="U175" s="449"/>
      <c r="V175" s="340"/>
      <c r="W175" s="340"/>
      <c r="X175" s="338"/>
      <c r="Y175" s="231">
        <v>11</v>
      </c>
      <c r="Z175" s="222" t="s">
        <v>528</v>
      </c>
      <c r="AA175" s="223" t="s">
        <v>529</v>
      </c>
      <c r="AB175" s="457" t="s">
        <v>142</v>
      </c>
    </row>
    <row r="176" spans="1:28" s="76" customFormat="1" ht="51.75" customHeight="1">
      <c r="A176" s="104" t="s">
        <v>202</v>
      </c>
      <c r="B176" s="69" t="s">
        <v>41</v>
      </c>
      <c r="C176" s="67" t="s">
        <v>42</v>
      </c>
      <c r="D176" s="81" t="s">
        <v>73</v>
      </c>
      <c r="E176" s="83" t="s">
        <v>56</v>
      </c>
      <c r="F176" s="83">
        <v>9</v>
      </c>
      <c r="G176" s="368"/>
      <c r="H176" s="368"/>
      <c r="I176" s="368"/>
      <c r="J176" s="368"/>
      <c r="K176" s="410"/>
      <c r="L176" s="438"/>
      <c r="M176" s="418"/>
      <c r="N176" s="418"/>
      <c r="O176" s="94" t="s">
        <v>185</v>
      </c>
      <c r="P176" s="236">
        <v>1</v>
      </c>
      <c r="Q176" s="101">
        <v>1</v>
      </c>
      <c r="R176" s="229">
        <v>0.909</v>
      </c>
      <c r="S176" s="207">
        <f t="shared" si="2"/>
        <v>0.909</v>
      </c>
      <c r="T176" s="449"/>
      <c r="U176" s="449"/>
      <c r="V176" s="340"/>
      <c r="W176" s="340"/>
      <c r="X176" s="338"/>
      <c r="Y176" s="231">
        <v>95</v>
      </c>
      <c r="Z176" s="222" t="s">
        <v>528</v>
      </c>
      <c r="AA176" s="223" t="s">
        <v>537</v>
      </c>
      <c r="AB176" s="457" t="s">
        <v>142</v>
      </c>
    </row>
    <row r="177" spans="1:28" s="76" customFormat="1" ht="51.75" customHeight="1">
      <c r="A177" s="104" t="s">
        <v>202</v>
      </c>
      <c r="B177" s="69" t="s">
        <v>41</v>
      </c>
      <c r="C177" s="67" t="s">
        <v>42</v>
      </c>
      <c r="D177" s="81" t="s">
        <v>73</v>
      </c>
      <c r="E177" s="83" t="s">
        <v>56</v>
      </c>
      <c r="F177" s="83">
        <v>9</v>
      </c>
      <c r="G177" s="368"/>
      <c r="H177" s="368"/>
      <c r="I177" s="368"/>
      <c r="J177" s="368"/>
      <c r="K177" s="410"/>
      <c r="L177" s="438"/>
      <c r="M177" s="418"/>
      <c r="N177" s="418"/>
      <c r="O177" s="94" t="s">
        <v>186</v>
      </c>
      <c r="P177" s="236">
        <v>1</v>
      </c>
      <c r="Q177" s="101">
        <v>1</v>
      </c>
      <c r="R177" s="227">
        <v>0</v>
      </c>
      <c r="S177" s="207">
        <f t="shared" si="2"/>
        <v>0</v>
      </c>
      <c r="T177" s="449"/>
      <c r="U177" s="449"/>
      <c r="V177" s="340"/>
      <c r="W177" s="340"/>
      <c r="X177" s="338"/>
      <c r="Y177" s="231">
        <v>0</v>
      </c>
      <c r="Z177" s="222" t="s">
        <v>528</v>
      </c>
      <c r="AA177" s="223" t="s">
        <v>538</v>
      </c>
      <c r="AB177" s="457" t="s">
        <v>142</v>
      </c>
    </row>
    <row r="178" spans="1:28" s="76" customFormat="1" ht="51.75" customHeight="1">
      <c r="A178" s="104" t="s">
        <v>202</v>
      </c>
      <c r="B178" s="69" t="s">
        <v>41</v>
      </c>
      <c r="C178" s="67" t="s">
        <v>42</v>
      </c>
      <c r="D178" s="81" t="s">
        <v>73</v>
      </c>
      <c r="E178" s="83" t="s">
        <v>56</v>
      </c>
      <c r="F178" s="83">
        <v>9</v>
      </c>
      <c r="G178" s="370"/>
      <c r="H178" s="370"/>
      <c r="I178" s="370"/>
      <c r="J178" s="370"/>
      <c r="K178" s="403"/>
      <c r="L178" s="438"/>
      <c r="M178" s="418"/>
      <c r="N178" s="418"/>
      <c r="O178" s="94" t="s">
        <v>187</v>
      </c>
      <c r="P178" s="236">
        <v>1</v>
      </c>
      <c r="Q178" s="101">
        <v>1</v>
      </c>
      <c r="R178" s="228">
        <v>1</v>
      </c>
      <c r="S178" s="207">
        <f t="shared" si="2"/>
        <v>1</v>
      </c>
      <c r="T178" s="449"/>
      <c r="U178" s="449"/>
      <c r="V178" s="340"/>
      <c r="W178" s="340"/>
      <c r="X178" s="338"/>
      <c r="Y178" s="231">
        <v>19</v>
      </c>
      <c r="Z178" s="222" t="s">
        <v>528</v>
      </c>
      <c r="AA178" s="223" t="s">
        <v>539</v>
      </c>
      <c r="AB178" s="457" t="s">
        <v>142</v>
      </c>
    </row>
    <row r="179" spans="1:28" s="75" customFormat="1" ht="51.75" customHeight="1">
      <c r="A179" s="365" t="s">
        <v>202</v>
      </c>
      <c r="B179" s="355" t="s">
        <v>45</v>
      </c>
      <c r="C179" s="355" t="s">
        <v>46</v>
      </c>
      <c r="D179" s="367" t="s">
        <v>252</v>
      </c>
      <c r="E179" s="367" t="s">
        <v>56</v>
      </c>
      <c r="F179" s="367">
        <v>1</v>
      </c>
      <c r="G179" s="367" t="s">
        <v>97</v>
      </c>
      <c r="H179" s="367" t="s">
        <v>98</v>
      </c>
      <c r="I179" s="90" t="s">
        <v>253</v>
      </c>
      <c r="J179" s="57">
        <v>16</v>
      </c>
      <c r="K179" s="110">
        <v>16</v>
      </c>
      <c r="L179" s="438">
        <v>2020630010136</v>
      </c>
      <c r="M179" s="418" t="s">
        <v>198</v>
      </c>
      <c r="N179" s="418" t="s">
        <v>414</v>
      </c>
      <c r="O179" s="94" t="s">
        <v>254</v>
      </c>
      <c r="P179" s="84">
        <v>2</v>
      </c>
      <c r="Q179" s="84">
        <v>2</v>
      </c>
      <c r="R179" s="227">
        <v>2</v>
      </c>
      <c r="S179" s="207">
        <f t="shared" si="2"/>
        <v>1</v>
      </c>
      <c r="T179" s="448" t="s">
        <v>456</v>
      </c>
      <c r="U179" s="460" t="s">
        <v>457</v>
      </c>
      <c r="V179" s="339">
        <v>152848094</v>
      </c>
      <c r="W179" s="339">
        <v>20825000</v>
      </c>
      <c r="X179" s="338">
        <f>W179/V179</f>
        <v>0.13624638328823388</v>
      </c>
      <c r="Y179" s="231">
        <v>38</v>
      </c>
      <c r="Z179" s="222" t="s">
        <v>528</v>
      </c>
      <c r="AA179" s="222" t="s">
        <v>529</v>
      </c>
      <c r="AB179" s="457" t="s">
        <v>142</v>
      </c>
    </row>
    <row r="180" spans="1:28" s="75" customFormat="1" ht="51.75" customHeight="1">
      <c r="A180" s="371"/>
      <c r="B180" s="356"/>
      <c r="C180" s="356" t="s">
        <v>46</v>
      </c>
      <c r="D180" s="368" t="s">
        <v>252</v>
      </c>
      <c r="E180" s="368" t="s">
        <v>56</v>
      </c>
      <c r="F180" s="368">
        <v>1</v>
      </c>
      <c r="G180" s="368" t="s">
        <v>97</v>
      </c>
      <c r="H180" s="368" t="s">
        <v>98</v>
      </c>
      <c r="I180" s="90" t="s">
        <v>255</v>
      </c>
      <c r="J180" s="102">
        <v>16</v>
      </c>
      <c r="K180" s="110">
        <v>16</v>
      </c>
      <c r="L180" s="438"/>
      <c r="M180" s="418"/>
      <c r="N180" s="418"/>
      <c r="O180" s="94" t="s">
        <v>256</v>
      </c>
      <c r="P180" s="84">
        <v>2</v>
      </c>
      <c r="Q180" s="84">
        <v>1</v>
      </c>
      <c r="R180" s="227">
        <v>1</v>
      </c>
      <c r="S180" s="207">
        <f t="shared" si="2"/>
        <v>1</v>
      </c>
      <c r="T180" s="449"/>
      <c r="U180" s="460"/>
      <c r="V180" s="339"/>
      <c r="W180" s="339"/>
      <c r="X180" s="338"/>
      <c r="Y180" s="231">
        <v>65</v>
      </c>
      <c r="Z180" s="222" t="s">
        <v>528</v>
      </c>
      <c r="AA180" s="222" t="s">
        <v>529</v>
      </c>
      <c r="AB180" s="457"/>
    </row>
    <row r="181" spans="1:28" s="75" customFormat="1" ht="51.75" customHeight="1">
      <c r="A181" s="371"/>
      <c r="B181" s="356"/>
      <c r="C181" s="356" t="s">
        <v>46</v>
      </c>
      <c r="D181" s="368" t="s">
        <v>252</v>
      </c>
      <c r="E181" s="368" t="s">
        <v>56</v>
      </c>
      <c r="F181" s="368">
        <v>1</v>
      </c>
      <c r="G181" s="368" t="s">
        <v>97</v>
      </c>
      <c r="H181" s="368" t="s">
        <v>98</v>
      </c>
      <c r="I181" s="479" t="s">
        <v>257</v>
      </c>
      <c r="J181" s="416">
        <v>16</v>
      </c>
      <c r="K181" s="478">
        <v>16</v>
      </c>
      <c r="L181" s="438"/>
      <c r="M181" s="418"/>
      <c r="N181" s="418"/>
      <c r="O181" s="94" t="s">
        <v>258</v>
      </c>
      <c r="P181" s="84">
        <v>6</v>
      </c>
      <c r="Q181" s="84">
        <v>6</v>
      </c>
      <c r="R181" s="227">
        <v>6</v>
      </c>
      <c r="S181" s="207">
        <f t="shared" si="2"/>
        <v>1</v>
      </c>
      <c r="T181" s="449"/>
      <c r="U181" s="460"/>
      <c r="V181" s="339"/>
      <c r="W181" s="339"/>
      <c r="X181" s="338"/>
      <c r="Y181" s="231">
        <v>821</v>
      </c>
      <c r="Z181" s="222" t="s">
        <v>528</v>
      </c>
      <c r="AA181" s="222" t="s">
        <v>529</v>
      </c>
      <c r="AB181" s="457"/>
    </row>
    <row r="182" spans="1:28" s="75" customFormat="1" ht="51.75" customHeight="1">
      <c r="A182" s="371"/>
      <c r="B182" s="356"/>
      <c r="C182" s="356" t="s">
        <v>46</v>
      </c>
      <c r="D182" s="368" t="s">
        <v>252</v>
      </c>
      <c r="E182" s="368" t="s">
        <v>56</v>
      </c>
      <c r="F182" s="368">
        <v>1</v>
      </c>
      <c r="G182" s="368" t="s">
        <v>97</v>
      </c>
      <c r="H182" s="368" t="s">
        <v>98</v>
      </c>
      <c r="I182" s="479"/>
      <c r="J182" s="416"/>
      <c r="K182" s="478"/>
      <c r="L182" s="438"/>
      <c r="M182" s="418"/>
      <c r="N182" s="418"/>
      <c r="O182" s="94" t="s">
        <v>145</v>
      </c>
      <c r="P182" s="101">
        <v>1</v>
      </c>
      <c r="Q182" s="101">
        <v>1</v>
      </c>
      <c r="R182" s="101">
        <v>1</v>
      </c>
      <c r="S182" s="207">
        <f t="shared" si="2"/>
        <v>1</v>
      </c>
      <c r="T182" s="449"/>
      <c r="U182" s="460"/>
      <c r="V182" s="339"/>
      <c r="W182" s="339"/>
      <c r="X182" s="338"/>
      <c r="Y182" s="231">
        <v>909</v>
      </c>
      <c r="Z182" s="222" t="s">
        <v>528</v>
      </c>
      <c r="AA182" s="222" t="s">
        <v>529</v>
      </c>
      <c r="AB182" s="457"/>
    </row>
    <row r="183" spans="1:28" s="75" customFormat="1" ht="51.75" customHeight="1">
      <c r="A183" s="371"/>
      <c r="B183" s="356"/>
      <c r="C183" s="356"/>
      <c r="D183" s="368"/>
      <c r="E183" s="368"/>
      <c r="F183" s="368"/>
      <c r="G183" s="368"/>
      <c r="H183" s="368"/>
      <c r="I183" s="479" t="s">
        <v>259</v>
      </c>
      <c r="J183" s="480">
        <v>1</v>
      </c>
      <c r="K183" s="481">
        <v>1</v>
      </c>
      <c r="L183" s="438"/>
      <c r="M183" s="418"/>
      <c r="N183" s="418"/>
      <c r="O183" s="94" t="s">
        <v>298</v>
      </c>
      <c r="P183" s="101">
        <v>1</v>
      </c>
      <c r="Q183" s="101">
        <v>1</v>
      </c>
      <c r="R183" s="101">
        <v>1</v>
      </c>
      <c r="S183" s="207">
        <f t="shared" si="2"/>
        <v>1</v>
      </c>
      <c r="T183" s="449"/>
      <c r="U183" s="460"/>
      <c r="V183" s="339"/>
      <c r="W183" s="339"/>
      <c r="X183" s="338"/>
      <c r="Y183" s="231">
        <v>2062</v>
      </c>
      <c r="Z183" s="222" t="s">
        <v>528</v>
      </c>
      <c r="AA183" s="222" t="s">
        <v>529</v>
      </c>
      <c r="AB183" s="457"/>
    </row>
    <row r="184" spans="1:28" s="75" customFormat="1" ht="51.75" customHeight="1">
      <c r="A184" s="371"/>
      <c r="B184" s="356"/>
      <c r="C184" s="356"/>
      <c r="D184" s="368"/>
      <c r="E184" s="368"/>
      <c r="F184" s="368"/>
      <c r="G184" s="368"/>
      <c r="H184" s="368"/>
      <c r="I184" s="479"/>
      <c r="J184" s="480"/>
      <c r="K184" s="481"/>
      <c r="L184" s="438"/>
      <c r="M184" s="418"/>
      <c r="N184" s="418"/>
      <c r="O184" s="94" t="s">
        <v>260</v>
      </c>
      <c r="P184" s="84">
        <v>1</v>
      </c>
      <c r="Q184" s="84">
        <v>1</v>
      </c>
      <c r="R184" s="227">
        <v>1</v>
      </c>
      <c r="S184" s="207">
        <f t="shared" si="2"/>
        <v>1</v>
      </c>
      <c r="T184" s="449"/>
      <c r="U184" s="460"/>
      <c r="V184" s="339"/>
      <c r="W184" s="339"/>
      <c r="X184" s="338"/>
      <c r="Y184" s="231">
        <v>1</v>
      </c>
      <c r="Z184" s="222" t="s">
        <v>528</v>
      </c>
      <c r="AA184" s="222" t="s">
        <v>529</v>
      </c>
      <c r="AB184" s="457"/>
    </row>
    <row r="185" spans="1:28" s="75" customFormat="1" ht="51.75" customHeight="1">
      <c r="A185" s="371"/>
      <c r="B185" s="356"/>
      <c r="C185" s="356"/>
      <c r="D185" s="368"/>
      <c r="E185" s="368"/>
      <c r="F185" s="368"/>
      <c r="G185" s="368"/>
      <c r="H185" s="368"/>
      <c r="I185" s="479"/>
      <c r="J185" s="480"/>
      <c r="K185" s="481"/>
      <c r="L185" s="438"/>
      <c r="M185" s="418"/>
      <c r="N185" s="418"/>
      <c r="O185" s="94" t="s">
        <v>261</v>
      </c>
      <c r="P185" s="101">
        <v>1</v>
      </c>
      <c r="Q185" s="101">
        <v>1</v>
      </c>
      <c r="R185" s="101">
        <v>1</v>
      </c>
      <c r="S185" s="207">
        <f t="shared" si="2"/>
        <v>1</v>
      </c>
      <c r="T185" s="449"/>
      <c r="U185" s="460"/>
      <c r="V185" s="339"/>
      <c r="W185" s="339"/>
      <c r="X185" s="338"/>
      <c r="Y185" s="231">
        <v>76</v>
      </c>
      <c r="Z185" s="222" t="s">
        <v>528</v>
      </c>
      <c r="AA185" s="222" t="s">
        <v>529</v>
      </c>
      <c r="AB185" s="457"/>
    </row>
    <row r="186" spans="1:28" s="75" customFormat="1" ht="51.75" customHeight="1">
      <c r="A186" s="371"/>
      <c r="B186" s="356"/>
      <c r="C186" s="356"/>
      <c r="D186" s="368"/>
      <c r="E186" s="368"/>
      <c r="F186" s="368"/>
      <c r="G186" s="368"/>
      <c r="H186" s="368"/>
      <c r="I186" s="479"/>
      <c r="J186" s="480"/>
      <c r="K186" s="481"/>
      <c r="L186" s="438"/>
      <c r="M186" s="418"/>
      <c r="N186" s="418"/>
      <c r="O186" s="94" t="s">
        <v>262</v>
      </c>
      <c r="P186" s="101">
        <v>1</v>
      </c>
      <c r="Q186" s="101">
        <v>1</v>
      </c>
      <c r="R186" s="101">
        <v>1</v>
      </c>
      <c r="S186" s="207">
        <f t="shared" si="2"/>
        <v>1</v>
      </c>
      <c r="T186" s="449"/>
      <c r="U186" s="460"/>
      <c r="V186" s="339"/>
      <c r="W186" s="339"/>
      <c r="X186" s="338"/>
      <c r="Y186" s="231">
        <v>76</v>
      </c>
      <c r="Z186" s="222" t="s">
        <v>528</v>
      </c>
      <c r="AA186" s="222" t="s">
        <v>529</v>
      </c>
      <c r="AB186" s="457"/>
    </row>
    <row r="187" spans="1:28" s="75" customFormat="1" ht="51.75" customHeight="1">
      <c r="A187" s="365" t="s">
        <v>202</v>
      </c>
      <c r="B187" s="355" t="s">
        <v>45</v>
      </c>
      <c r="C187" s="355" t="s">
        <v>104</v>
      </c>
      <c r="D187" s="367" t="s">
        <v>245</v>
      </c>
      <c r="E187" s="367" t="s">
        <v>56</v>
      </c>
      <c r="F187" s="367">
        <v>0.2</v>
      </c>
      <c r="G187" s="367" t="s">
        <v>106</v>
      </c>
      <c r="H187" s="367" t="s">
        <v>68</v>
      </c>
      <c r="I187" s="81" t="s">
        <v>107</v>
      </c>
      <c r="J187" s="59">
        <v>1</v>
      </c>
      <c r="K187" s="210">
        <v>1</v>
      </c>
      <c r="L187" s="438"/>
      <c r="M187" s="418"/>
      <c r="N187" s="418"/>
      <c r="O187" s="94" t="s">
        <v>265</v>
      </c>
      <c r="P187" s="101">
        <v>0.5</v>
      </c>
      <c r="Q187" s="101">
        <v>0.3</v>
      </c>
      <c r="R187" s="227">
        <v>0</v>
      </c>
      <c r="S187" s="207">
        <f t="shared" si="2"/>
        <v>0</v>
      </c>
      <c r="T187" s="449"/>
      <c r="U187" s="460"/>
      <c r="V187" s="339"/>
      <c r="W187" s="339"/>
      <c r="X187" s="338"/>
      <c r="Y187" s="231">
        <v>0</v>
      </c>
      <c r="Z187" s="222" t="s">
        <v>528</v>
      </c>
      <c r="AA187" s="222" t="s">
        <v>532</v>
      </c>
      <c r="AB187" s="457"/>
    </row>
    <row r="188" spans="1:28" s="75" customFormat="1" ht="51.75" customHeight="1">
      <c r="A188" s="371"/>
      <c r="B188" s="356"/>
      <c r="C188" s="356"/>
      <c r="D188" s="368"/>
      <c r="E188" s="368"/>
      <c r="F188" s="368"/>
      <c r="G188" s="368"/>
      <c r="H188" s="368"/>
      <c r="I188" s="81" t="s">
        <v>108</v>
      </c>
      <c r="J188" s="59">
        <v>1</v>
      </c>
      <c r="K188" s="210">
        <v>1</v>
      </c>
      <c r="L188" s="438"/>
      <c r="M188" s="418"/>
      <c r="N188" s="418"/>
      <c r="O188" s="94" t="s">
        <v>266</v>
      </c>
      <c r="P188" s="84">
        <v>3</v>
      </c>
      <c r="Q188" s="84">
        <v>1</v>
      </c>
      <c r="R188" s="227">
        <v>0</v>
      </c>
      <c r="S188" s="207">
        <f t="shared" si="2"/>
        <v>0</v>
      </c>
      <c r="T188" s="449"/>
      <c r="U188" s="460"/>
      <c r="V188" s="339"/>
      <c r="W188" s="339"/>
      <c r="X188" s="338"/>
      <c r="Y188" s="231">
        <v>0</v>
      </c>
      <c r="Z188" s="222" t="s">
        <v>528</v>
      </c>
      <c r="AA188" s="222" t="s">
        <v>532</v>
      </c>
      <c r="AB188" s="457"/>
    </row>
    <row r="189" spans="1:28" s="75" customFormat="1" ht="51.75" customHeight="1">
      <c r="A189" s="371"/>
      <c r="B189" s="356"/>
      <c r="C189" s="356"/>
      <c r="D189" s="368"/>
      <c r="E189" s="368"/>
      <c r="F189" s="368"/>
      <c r="G189" s="368"/>
      <c r="H189" s="368"/>
      <c r="I189" s="103" t="s">
        <v>109</v>
      </c>
      <c r="J189" s="83">
        <v>8</v>
      </c>
      <c r="K189" s="110">
        <v>8</v>
      </c>
      <c r="L189" s="438"/>
      <c r="M189" s="418"/>
      <c r="N189" s="418"/>
      <c r="O189" s="94" t="s">
        <v>150</v>
      </c>
      <c r="P189" s="84">
        <v>6</v>
      </c>
      <c r="Q189" s="84">
        <v>2</v>
      </c>
      <c r="R189" s="227">
        <v>0</v>
      </c>
      <c r="S189" s="207">
        <f t="shared" si="2"/>
        <v>0</v>
      </c>
      <c r="T189" s="449"/>
      <c r="U189" s="460"/>
      <c r="V189" s="339"/>
      <c r="W189" s="339"/>
      <c r="X189" s="338"/>
      <c r="Y189" s="231">
        <v>0</v>
      </c>
      <c r="Z189" s="222" t="s">
        <v>528</v>
      </c>
      <c r="AA189" s="222" t="s">
        <v>532</v>
      </c>
      <c r="AB189" s="457"/>
    </row>
    <row r="190" spans="1:28" s="75" customFormat="1" ht="51.75" customHeight="1">
      <c r="A190" s="371"/>
      <c r="B190" s="356"/>
      <c r="C190" s="356"/>
      <c r="D190" s="368"/>
      <c r="E190" s="368"/>
      <c r="F190" s="368"/>
      <c r="G190" s="368"/>
      <c r="H190" s="368"/>
      <c r="I190" s="362" t="s">
        <v>267</v>
      </c>
      <c r="J190" s="367">
        <v>8</v>
      </c>
      <c r="K190" s="402">
        <v>10</v>
      </c>
      <c r="L190" s="438"/>
      <c r="M190" s="418"/>
      <c r="N190" s="418"/>
      <c r="O190" s="94" t="s">
        <v>391</v>
      </c>
      <c r="P190" s="101">
        <v>1</v>
      </c>
      <c r="Q190" s="101">
        <v>1</v>
      </c>
      <c r="R190" s="228">
        <v>1</v>
      </c>
      <c r="S190" s="207">
        <f t="shared" si="2"/>
        <v>1</v>
      </c>
      <c r="T190" s="449"/>
      <c r="U190" s="460"/>
      <c r="V190" s="339"/>
      <c r="W190" s="339"/>
      <c r="X190" s="338"/>
      <c r="Y190" s="231">
        <v>610</v>
      </c>
      <c r="Z190" s="222" t="s">
        <v>528</v>
      </c>
      <c r="AA190" s="222" t="s">
        <v>529</v>
      </c>
      <c r="AB190" s="457"/>
    </row>
    <row r="191" spans="1:28" s="77" customFormat="1" ht="51.75" customHeight="1">
      <c r="A191" s="371"/>
      <c r="B191" s="356"/>
      <c r="C191" s="356"/>
      <c r="D191" s="368"/>
      <c r="E191" s="368"/>
      <c r="F191" s="368"/>
      <c r="G191" s="368"/>
      <c r="H191" s="368"/>
      <c r="I191" s="363"/>
      <c r="J191" s="368"/>
      <c r="K191" s="410"/>
      <c r="L191" s="438"/>
      <c r="M191" s="418"/>
      <c r="N191" s="418"/>
      <c r="O191" s="94" t="s">
        <v>268</v>
      </c>
      <c r="P191" s="101">
        <v>1</v>
      </c>
      <c r="Q191" s="101">
        <v>0.5</v>
      </c>
      <c r="R191" s="228">
        <v>0.5</v>
      </c>
      <c r="S191" s="207">
        <f t="shared" si="2"/>
        <v>1</v>
      </c>
      <c r="T191" s="449"/>
      <c r="U191" s="460"/>
      <c r="V191" s="339"/>
      <c r="W191" s="339"/>
      <c r="X191" s="338"/>
      <c r="Y191" s="231">
        <v>230</v>
      </c>
      <c r="Z191" s="222" t="s">
        <v>528</v>
      </c>
      <c r="AA191" s="222" t="s">
        <v>529</v>
      </c>
      <c r="AB191" s="457"/>
    </row>
    <row r="192" spans="1:28" s="75" customFormat="1" ht="51.75" customHeight="1">
      <c r="A192" s="371"/>
      <c r="B192" s="356"/>
      <c r="C192" s="356"/>
      <c r="D192" s="368"/>
      <c r="E192" s="368"/>
      <c r="F192" s="368"/>
      <c r="G192" s="368"/>
      <c r="H192" s="368"/>
      <c r="I192" s="363"/>
      <c r="J192" s="368"/>
      <c r="K192" s="410"/>
      <c r="L192" s="438"/>
      <c r="M192" s="418"/>
      <c r="N192" s="418"/>
      <c r="O192" s="94" t="s">
        <v>263</v>
      </c>
      <c r="P192" s="84">
        <v>1</v>
      </c>
      <c r="Q192" s="84">
        <v>1</v>
      </c>
      <c r="R192" s="227">
        <v>1</v>
      </c>
      <c r="S192" s="207">
        <f t="shared" si="2"/>
        <v>1</v>
      </c>
      <c r="T192" s="449"/>
      <c r="U192" s="460"/>
      <c r="V192" s="339"/>
      <c r="W192" s="339"/>
      <c r="X192" s="338"/>
      <c r="Y192" s="231">
        <v>1</v>
      </c>
      <c r="Z192" s="222" t="s">
        <v>528</v>
      </c>
      <c r="AA192" s="222" t="s">
        <v>529</v>
      </c>
      <c r="AB192" s="457"/>
    </row>
    <row r="193" spans="1:28" s="75" customFormat="1" ht="51.75" customHeight="1">
      <c r="A193" s="366"/>
      <c r="B193" s="357"/>
      <c r="C193" s="357"/>
      <c r="D193" s="370"/>
      <c r="E193" s="370"/>
      <c r="F193" s="370"/>
      <c r="G193" s="370"/>
      <c r="H193" s="370"/>
      <c r="I193" s="364"/>
      <c r="J193" s="370"/>
      <c r="K193" s="403"/>
      <c r="L193" s="438"/>
      <c r="M193" s="418"/>
      <c r="N193" s="418"/>
      <c r="O193" s="94" t="s">
        <v>264</v>
      </c>
      <c r="P193" s="84">
        <v>1</v>
      </c>
      <c r="Q193" s="84">
        <v>1</v>
      </c>
      <c r="R193" s="227">
        <v>0</v>
      </c>
      <c r="S193" s="207">
        <f t="shared" si="2"/>
        <v>0</v>
      </c>
      <c r="T193" s="449"/>
      <c r="U193" s="460"/>
      <c r="V193" s="339"/>
      <c r="W193" s="339"/>
      <c r="X193" s="338"/>
      <c r="Y193" s="231">
        <v>0</v>
      </c>
      <c r="Z193" s="222" t="s">
        <v>528</v>
      </c>
      <c r="AA193" s="222" t="s">
        <v>532</v>
      </c>
      <c r="AB193" s="457"/>
    </row>
    <row r="194" spans="1:28" s="75" customFormat="1" ht="51.75" customHeight="1">
      <c r="A194" s="365" t="s">
        <v>202</v>
      </c>
      <c r="B194" s="355" t="s">
        <v>45</v>
      </c>
      <c r="C194" s="355" t="s">
        <v>104</v>
      </c>
      <c r="D194" s="367" t="s">
        <v>111</v>
      </c>
      <c r="E194" s="367" t="s">
        <v>56</v>
      </c>
      <c r="F194" s="367">
        <v>4000</v>
      </c>
      <c r="G194" s="367" t="s">
        <v>269</v>
      </c>
      <c r="H194" s="367" t="s">
        <v>111</v>
      </c>
      <c r="I194" s="367" t="s">
        <v>113</v>
      </c>
      <c r="J194" s="367" t="s">
        <v>63</v>
      </c>
      <c r="K194" s="402">
        <v>1</v>
      </c>
      <c r="L194" s="438">
        <v>2020630010131</v>
      </c>
      <c r="M194" s="418" t="s">
        <v>199</v>
      </c>
      <c r="N194" s="418" t="s">
        <v>415</v>
      </c>
      <c r="O194" s="94" t="s">
        <v>462</v>
      </c>
      <c r="P194" s="84">
        <v>0</v>
      </c>
      <c r="Q194" s="84">
        <v>6</v>
      </c>
      <c r="R194" s="227">
        <v>6</v>
      </c>
      <c r="S194" s="207">
        <f t="shared" si="2"/>
        <v>1</v>
      </c>
      <c r="T194" s="448" t="s">
        <v>455</v>
      </c>
      <c r="U194" s="449" t="s">
        <v>457</v>
      </c>
      <c r="V194" s="340">
        <v>108640824.67</v>
      </c>
      <c r="W194" s="340">
        <v>15030000</v>
      </c>
      <c r="X194" s="338">
        <f>W194/V194</f>
        <v>0.13834578341663098</v>
      </c>
      <c r="Y194" s="231">
        <v>14</v>
      </c>
      <c r="Z194" s="222" t="s">
        <v>528</v>
      </c>
      <c r="AA194" s="223" t="s">
        <v>529</v>
      </c>
      <c r="AB194" s="457" t="s">
        <v>142</v>
      </c>
    </row>
    <row r="195" spans="1:28" s="76" customFormat="1" ht="51.75" customHeight="1">
      <c r="A195" s="371"/>
      <c r="B195" s="356"/>
      <c r="C195" s="356"/>
      <c r="D195" s="368"/>
      <c r="E195" s="368"/>
      <c r="F195" s="368"/>
      <c r="G195" s="368"/>
      <c r="H195" s="368"/>
      <c r="I195" s="368"/>
      <c r="J195" s="368"/>
      <c r="K195" s="410"/>
      <c r="L195" s="438"/>
      <c r="M195" s="418"/>
      <c r="N195" s="418"/>
      <c r="O195" s="94" t="s">
        <v>503</v>
      </c>
      <c r="P195" s="84">
        <v>0</v>
      </c>
      <c r="Q195" s="84">
        <v>1</v>
      </c>
      <c r="R195" s="227">
        <v>1</v>
      </c>
      <c r="S195" s="207">
        <f t="shared" si="2"/>
        <v>1</v>
      </c>
      <c r="T195" s="449"/>
      <c r="U195" s="449"/>
      <c r="V195" s="340"/>
      <c r="W195" s="340"/>
      <c r="X195" s="338"/>
      <c r="Y195" s="231">
        <v>14</v>
      </c>
      <c r="Z195" s="222" t="s">
        <v>528</v>
      </c>
      <c r="AA195" s="223" t="s">
        <v>529</v>
      </c>
      <c r="AB195" s="457" t="s">
        <v>142</v>
      </c>
    </row>
    <row r="196" spans="1:28" s="76" customFormat="1" ht="51.75" customHeight="1">
      <c r="A196" s="371"/>
      <c r="B196" s="356"/>
      <c r="C196" s="356"/>
      <c r="D196" s="368"/>
      <c r="E196" s="368"/>
      <c r="F196" s="368"/>
      <c r="G196" s="368"/>
      <c r="H196" s="368"/>
      <c r="I196" s="368"/>
      <c r="J196" s="368"/>
      <c r="K196" s="410"/>
      <c r="L196" s="438"/>
      <c r="M196" s="418"/>
      <c r="N196" s="418"/>
      <c r="O196" s="94" t="s">
        <v>393</v>
      </c>
      <c r="P196" s="84">
        <v>0</v>
      </c>
      <c r="Q196" s="84">
        <v>1</v>
      </c>
      <c r="R196" s="227">
        <v>1</v>
      </c>
      <c r="S196" s="207">
        <f t="shared" si="2"/>
        <v>1</v>
      </c>
      <c r="T196" s="449"/>
      <c r="U196" s="449"/>
      <c r="V196" s="340"/>
      <c r="W196" s="340"/>
      <c r="X196" s="338"/>
      <c r="Y196" s="231">
        <v>1</v>
      </c>
      <c r="Z196" s="222" t="s">
        <v>528</v>
      </c>
      <c r="AA196" s="223" t="s">
        <v>529</v>
      </c>
      <c r="AB196" s="457"/>
    </row>
    <row r="197" spans="1:28" s="76" customFormat="1" ht="51.75" customHeight="1">
      <c r="A197" s="371"/>
      <c r="B197" s="356"/>
      <c r="C197" s="356"/>
      <c r="D197" s="368"/>
      <c r="E197" s="368"/>
      <c r="F197" s="368"/>
      <c r="G197" s="368"/>
      <c r="H197" s="368"/>
      <c r="I197" s="368"/>
      <c r="J197" s="368"/>
      <c r="K197" s="410"/>
      <c r="L197" s="438"/>
      <c r="M197" s="418"/>
      <c r="N197" s="418"/>
      <c r="O197" s="94" t="s">
        <v>394</v>
      </c>
      <c r="P197" s="84">
        <v>0</v>
      </c>
      <c r="Q197" s="84">
        <v>2</v>
      </c>
      <c r="R197" s="227">
        <v>2</v>
      </c>
      <c r="S197" s="207">
        <f t="shared" si="2"/>
        <v>1</v>
      </c>
      <c r="T197" s="449"/>
      <c r="U197" s="449"/>
      <c r="V197" s="340"/>
      <c r="W197" s="340"/>
      <c r="X197" s="338"/>
      <c r="Y197" s="231">
        <v>10</v>
      </c>
      <c r="Z197" s="222" t="s">
        <v>528</v>
      </c>
      <c r="AA197" s="223" t="s">
        <v>529</v>
      </c>
      <c r="AB197" s="457" t="s">
        <v>142</v>
      </c>
    </row>
    <row r="198" spans="1:28" s="76" customFormat="1" ht="51.75" customHeight="1">
      <c r="A198" s="371"/>
      <c r="B198" s="356"/>
      <c r="C198" s="356"/>
      <c r="D198" s="368"/>
      <c r="E198" s="368"/>
      <c r="F198" s="368"/>
      <c r="G198" s="368"/>
      <c r="H198" s="368"/>
      <c r="I198" s="368"/>
      <c r="J198" s="368"/>
      <c r="K198" s="410"/>
      <c r="L198" s="438"/>
      <c r="M198" s="418"/>
      <c r="N198" s="418"/>
      <c r="O198" s="94" t="s">
        <v>463</v>
      </c>
      <c r="P198" s="84">
        <v>0</v>
      </c>
      <c r="Q198" s="84">
        <v>1</v>
      </c>
      <c r="R198" s="227">
        <v>1</v>
      </c>
      <c r="S198" s="207">
        <f t="shared" si="2"/>
        <v>1</v>
      </c>
      <c r="T198" s="449"/>
      <c r="U198" s="449"/>
      <c r="V198" s="340"/>
      <c r="W198" s="340"/>
      <c r="X198" s="338"/>
      <c r="Y198" s="231">
        <v>1</v>
      </c>
      <c r="Z198" s="222" t="s">
        <v>528</v>
      </c>
      <c r="AA198" s="223" t="s">
        <v>529</v>
      </c>
      <c r="AB198" s="457"/>
    </row>
    <row r="199" spans="1:28" s="76" customFormat="1" ht="51.75" customHeight="1" thickBot="1">
      <c r="A199" s="442"/>
      <c r="B199" s="443"/>
      <c r="C199" s="443"/>
      <c r="D199" s="369"/>
      <c r="E199" s="369"/>
      <c r="F199" s="369"/>
      <c r="G199" s="369"/>
      <c r="H199" s="369"/>
      <c r="I199" s="369"/>
      <c r="J199" s="369"/>
      <c r="K199" s="441"/>
      <c r="L199" s="475"/>
      <c r="M199" s="440"/>
      <c r="N199" s="440"/>
      <c r="O199" s="107" t="s">
        <v>504</v>
      </c>
      <c r="P199" s="108">
        <v>0</v>
      </c>
      <c r="Q199" s="108">
        <v>3</v>
      </c>
      <c r="R199" s="240">
        <v>3</v>
      </c>
      <c r="S199" s="212">
        <f t="shared" si="2"/>
        <v>1</v>
      </c>
      <c r="T199" s="458"/>
      <c r="U199" s="458"/>
      <c r="V199" s="444"/>
      <c r="W199" s="444"/>
      <c r="X199" s="445"/>
      <c r="Y199" s="232">
        <v>28</v>
      </c>
      <c r="Z199" s="241" t="s">
        <v>528</v>
      </c>
      <c r="AA199" s="224" t="s">
        <v>529</v>
      </c>
      <c r="AB199" s="459" t="s">
        <v>142</v>
      </c>
    </row>
    <row r="200" spans="1:28" ht="15" customHeight="1">
      <c r="A200" s="274" t="s">
        <v>13</v>
      </c>
      <c r="B200" s="275"/>
      <c r="C200" s="275"/>
      <c r="D200" s="275"/>
      <c r="E200" s="275"/>
      <c r="F200" s="275"/>
      <c r="G200" s="275"/>
      <c r="H200" s="275"/>
      <c r="I200" s="275"/>
      <c r="J200" s="275"/>
      <c r="K200" s="275"/>
      <c r="L200" s="275"/>
      <c r="M200" s="275"/>
      <c r="N200" s="275"/>
      <c r="O200" s="275"/>
      <c r="P200" s="275"/>
      <c r="Q200" s="275"/>
      <c r="R200" s="275"/>
      <c r="S200" s="275"/>
      <c r="T200" s="275"/>
      <c r="U200" s="275"/>
      <c r="V200" s="446">
        <f>SUM(V12:V199)</f>
        <v>6715215012.700001</v>
      </c>
      <c r="W200" s="446">
        <f>SUM(W12:W199)</f>
        <v>1159209466</v>
      </c>
      <c r="X200" s="483">
        <f>W200/V200</f>
        <v>0.1726243260726084</v>
      </c>
      <c r="Y200" s="334"/>
      <c r="Z200" s="335"/>
      <c r="AA200" s="335"/>
      <c r="AB200" s="300"/>
    </row>
    <row r="201" spans="1:28" ht="12.75" thickBot="1">
      <c r="A201" s="276"/>
      <c r="B201" s="277"/>
      <c r="C201" s="277"/>
      <c r="D201" s="277"/>
      <c r="E201" s="277"/>
      <c r="F201" s="277"/>
      <c r="G201" s="277"/>
      <c r="H201" s="277"/>
      <c r="I201" s="277"/>
      <c r="J201" s="277"/>
      <c r="K201" s="277"/>
      <c r="L201" s="277"/>
      <c r="M201" s="277"/>
      <c r="N201" s="277"/>
      <c r="O201" s="277"/>
      <c r="P201" s="277"/>
      <c r="Q201" s="277"/>
      <c r="R201" s="277"/>
      <c r="S201" s="277"/>
      <c r="T201" s="277"/>
      <c r="U201" s="277"/>
      <c r="V201" s="447"/>
      <c r="W201" s="447"/>
      <c r="X201" s="484"/>
      <c r="Y201" s="336"/>
      <c r="Z201" s="337"/>
      <c r="AA201" s="337"/>
      <c r="AB201" s="301"/>
    </row>
    <row r="202" spans="1:28" ht="15">
      <c r="A202" s="10"/>
      <c r="B202" s="8"/>
      <c r="C202" s="11"/>
      <c r="D202" s="8"/>
      <c r="E202" s="11"/>
      <c r="F202" s="8"/>
      <c r="G202" s="11"/>
      <c r="H202" s="8"/>
      <c r="I202" s="11"/>
      <c r="J202" s="11"/>
      <c r="K202" s="8"/>
      <c r="L202" s="111"/>
      <c r="M202" s="8"/>
      <c r="N202" s="5"/>
      <c r="O202" s="71"/>
      <c r="P202" s="5"/>
      <c r="Q202" s="5"/>
      <c r="R202" s="5"/>
      <c r="S202" s="5"/>
      <c r="T202" s="5"/>
      <c r="U202" s="5"/>
      <c r="V202" s="120"/>
      <c r="W202" s="120"/>
      <c r="X202" s="120"/>
      <c r="Y202" s="218"/>
      <c r="Z202" s="120"/>
      <c r="AA202" s="120"/>
      <c r="AB202" s="5"/>
    </row>
    <row r="203" spans="1:28" ht="13.5">
      <c r="A203" s="10"/>
      <c r="B203" s="8"/>
      <c r="C203" s="12"/>
      <c r="D203" s="8"/>
      <c r="E203" s="11"/>
      <c r="F203" s="8"/>
      <c r="G203" s="5"/>
      <c r="H203" s="5"/>
      <c r="I203" s="5"/>
      <c r="J203" s="280" t="s">
        <v>12</v>
      </c>
      <c r="K203" s="280"/>
      <c r="L203" s="280"/>
      <c r="M203" s="12"/>
      <c r="N203" s="12"/>
      <c r="O203" s="280" t="s">
        <v>10</v>
      </c>
      <c r="P203" s="280"/>
      <c r="Q203" s="280"/>
      <c r="R203" s="62"/>
      <c r="S203" s="62"/>
      <c r="T203" s="281"/>
      <c r="U203" s="281"/>
      <c r="V203" s="281"/>
      <c r="W203" s="281"/>
      <c r="X203" s="281"/>
      <c r="Y203" s="281"/>
      <c r="Z203" s="281"/>
      <c r="AA203" s="281"/>
      <c r="AB203" s="281"/>
    </row>
    <row r="204" spans="1:28" ht="15">
      <c r="A204" s="10"/>
      <c r="B204" s="8"/>
      <c r="C204" s="12"/>
      <c r="D204" s="8"/>
      <c r="E204" s="11"/>
      <c r="F204" s="8"/>
      <c r="G204" s="5"/>
      <c r="H204" s="5"/>
      <c r="I204" s="5"/>
      <c r="J204" s="11"/>
      <c r="K204" s="8"/>
      <c r="L204" s="111"/>
      <c r="M204" s="8"/>
      <c r="N204" s="8"/>
      <c r="O204" s="62"/>
      <c r="P204" s="8"/>
      <c r="Q204" s="5"/>
      <c r="R204" s="5"/>
      <c r="S204" s="5"/>
      <c r="T204" s="5"/>
      <c r="U204" s="5"/>
      <c r="V204" s="121"/>
      <c r="W204" s="121"/>
      <c r="X204" s="121"/>
      <c r="Y204" s="219"/>
      <c r="Z204" s="121"/>
      <c r="AA204" s="121"/>
      <c r="AB204" s="199"/>
    </row>
    <row r="205" spans="1:28" ht="15">
      <c r="A205" s="10"/>
      <c r="B205" s="8"/>
      <c r="C205" s="12"/>
      <c r="D205" s="8"/>
      <c r="E205" s="11"/>
      <c r="F205" s="8"/>
      <c r="G205" s="5"/>
      <c r="H205" s="5"/>
      <c r="I205" s="5"/>
      <c r="J205" s="11"/>
      <c r="K205" s="8"/>
      <c r="L205" s="111"/>
      <c r="M205" s="8"/>
      <c r="N205" s="8"/>
      <c r="O205" s="62"/>
      <c r="P205" s="8"/>
      <c r="Q205" s="8"/>
      <c r="R205" s="8"/>
      <c r="S205" s="8"/>
      <c r="T205" s="11"/>
      <c r="U205" s="11"/>
      <c r="V205" s="121"/>
      <c r="W205" s="121"/>
      <c r="X205" s="121"/>
      <c r="Y205" s="219"/>
      <c r="Z205" s="121"/>
      <c r="AA205" s="121"/>
      <c r="AB205" s="11"/>
    </row>
    <row r="206" spans="1:28" ht="15" customHeight="1">
      <c r="A206" s="10"/>
      <c r="B206" s="8"/>
      <c r="C206" s="11"/>
      <c r="D206" s="8"/>
      <c r="E206" s="11"/>
      <c r="F206" s="8"/>
      <c r="G206" s="5"/>
      <c r="H206" s="5"/>
      <c r="I206" s="5"/>
      <c r="J206" s="11"/>
      <c r="K206" s="8"/>
      <c r="L206" s="111"/>
      <c r="M206" s="8"/>
      <c r="N206" s="8"/>
      <c r="O206" s="72"/>
      <c r="P206" s="8"/>
      <c r="Q206" s="8"/>
      <c r="R206" s="8"/>
      <c r="S206" s="8"/>
      <c r="T206" s="11"/>
      <c r="U206" s="11"/>
      <c r="V206" s="11"/>
      <c r="W206" s="11"/>
      <c r="X206" s="11"/>
      <c r="Y206" s="111"/>
      <c r="Z206" s="11"/>
      <c r="AA206" s="11"/>
      <c r="AB206" s="14"/>
    </row>
    <row r="207" spans="1:28" ht="15.75" customHeight="1" thickBot="1">
      <c r="A207" s="10"/>
      <c r="B207" s="8"/>
      <c r="C207" s="12"/>
      <c r="D207" s="8"/>
      <c r="E207" s="11"/>
      <c r="F207" s="8"/>
      <c r="G207" s="5"/>
      <c r="H207" s="5"/>
      <c r="I207" s="5"/>
      <c r="J207" s="30"/>
      <c r="K207" s="30"/>
      <c r="L207" s="112"/>
      <c r="M207" s="8"/>
      <c r="N207" s="8"/>
      <c r="O207" s="73"/>
      <c r="P207" s="61"/>
      <c r="Q207" s="8"/>
      <c r="R207" s="8"/>
      <c r="S207" s="8"/>
      <c r="T207" s="11"/>
      <c r="U207" s="11"/>
      <c r="V207" s="11"/>
      <c r="W207" s="11"/>
      <c r="X207" s="11"/>
      <c r="Y207" s="111"/>
      <c r="Z207" s="11"/>
      <c r="AA207" s="11"/>
      <c r="AB207" s="14"/>
    </row>
    <row r="208" spans="1:28" ht="13.5">
      <c r="A208" s="10"/>
      <c r="B208" s="8"/>
      <c r="C208" s="15"/>
      <c r="D208" s="8"/>
      <c r="E208" s="11"/>
      <c r="F208" s="8"/>
      <c r="G208" s="5"/>
      <c r="H208" s="5"/>
      <c r="I208" s="5"/>
      <c r="J208" s="269" t="s">
        <v>398</v>
      </c>
      <c r="K208" s="269"/>
      <c r="L208" s="269"/>
      <c r="M208" s="24"/>
      <c r="N208" s="24"/>
      <c r="O208" s="269" t="s">
        <v>450</v>
      </c>
      <c r="P208" s="269"/>
      <c r="Q208" s="269"/>
      <c r="R208" s="200"/>
      <c r="S208" s="200"/>
      <c r="T208" s="11"/>
      <c r="U208" s="11"/>
      <c r="V208" s="11"/>
      <c r="W208" s="11"/>
      <c r="X208" s="11"/>
      <c r="Y208" s="111"/>
      <c r="Z208" s="11"/>
      <c r="AA208" s="11"/>
      <c r="AB208" s="14"/>
    </row>
    <row r="209" spans="1:28" ht="13.5">
      <c r="A209" s="10"/>
      <c r="B209" s="8"/>
      <c r="C209" s="15"/>
      <c r="D209" s="8"/>
      <c r="E209" s="11"/>
      <c r="F209" s="8"/>
      <c r="G209" s="5"/>
      <c r="H209" s="5"/>
      <c r="I209" s="5"/>
      <c r="J209" s="437" t="s">
        <v>399</v>
      </c>
      <c r="K209" s="437"/>
      <c r="L209" s="113"/>
      <c r="M209" s="24"/>
      <c r="N209" s="24"/>
      <c r="O209" s="72" t="s">
        <v>525</v>
      </c>
      <c r="P209" s="8"/>
      <c r="Q209" s="8"/>
      <c r="R209" s="8"/>
      <c r="S209" s="8"/>
      <c r="T209" s="11"/>
      <c r="U209" s="11"/>
      <c r="V209" s="11"/>
      <c r="W209" s="11"/>
      <c r="X209" s="11"/>
      <c r="Y209" s="111"/>
      <c r="Z209" s="11"/>
      <c r="AA209" s="11"/>
      <c r="AB209" s="14"/>
    </row>
    <row r="210" spans="1:28" ht="15" customHeight="1">
      <c r="A210" s="10"/>
      <c r="B210" s="8"/>
      <c r="C210" s="11"/>
      <c r="D210" s="8"/>
      <c r="E210" s="11"/>
      <c r="F210" s="8"/>
      <c r="G210" s="11"/>
      <c r="H210" s="8"/>
      <c r="I210" s="11"/>
      <c r="J210" s="11"/>
      <c r="K210" s="8"/>
      <c r="L210" s="114"/>
      <c r="M210" s="8"/>
      <c r="N210" s="11"/>
      <c r="O210" s="72"/>
      <c r="P210" s="8"/>
      <c r="Q210" s="8"/>
      <c r="R210" s="8"/>
      <c r="S210" s="8"/>
      <c r="T210" s="11"/>
      <c r="U210" s="11"/>
      <c r="V210" s="11"/>
      <c r="W210" s="11"/>
      <c r="X210" s="11"/>
      <c r="Y210" s="111"/>
      <c r="Z210" s="11"/>
      <c r="AA210" s="11"/>
      <c r="AB210" s="14"/>
    </row>
    <row r="211" spans="1:28" ht="15">
      <c r="A211" s="10"/>
      <c r="B211" s="8"/>
      <c r="C211" s="11"/>
      <c r="D211" s="8"/>
      <c r="E211" s="11"/>
      <c r="F211" s="8"/>
      <c r="G211" s="11"/>
      <c r="H211" s="8"/>
      <c r="I211" s="11"/>
      <c r="J211" s="11"/>
      <c r="K211" s="8"/>
      <c r="L211" s="114"/>
      <c r="M211" s="8"/>
      <c r="N211" s="11"/>
      <c r="O211" s="72"/>
      <c r="P211" s="8"/>
      <c r="Q211" s="8"/>
      <c r="R211" s="8"/>
      <c r="S211" s="8"/>
      <c r="T211" s="11"/>
      <c r="U211" s="11"/>
      <c r="V211" s="121"/>
      <c r="W211" s="121"/>
      <c r="X211" s="121"/>
      <c r="Y211" s="219"/>
      <c r="Z211" s="121"/>
      <c r="AA211" s="121"/>
      <c r="AB211" s="14"/>
    </row>
    <row r="212" spans="1:28" ht="54" customHeight="1" thickBot="1">
      <c r="A212" s="270" t="s">
        <v>14</v>
      </c>
      <c r="B212" s="271"/>
      <c r="C212" s="271"/>
      <c r="D212" s="271"/>
      <c r="E212" s="271"/>
      <c r="F212" s="271"/>
      <c r="G212" s="271"/>
      <c r="H212" s="271"/>
      <c r="I212" s="271"/>
      <c r="J212" s="271"/>
      <c r="K212" s="271"/>
      <c r="L212" s="271"/>
      <c r="M212" s="271"/>
      <c r="N212" s="271"/>
      <c r="O212" s="271"/>
      <c r="P212" s="271"/>
      <c r="Q212" s="271"/>
      <c r="R212" s="271"/>
      <c r="S212" s="271"/>
      <c r="T212" s="271"/>
      <c r="U212" s="271"/>
      <c r="V212" s="271"/>
      <c r="W212" s="271"/>
      <c r="X212" s="271"/>
      <c r="Y212" s="271"/>
      <c r="Z212" s="271"/>
      <c r="AA212" s="271"/>
      <c r="AB212" s="272"/>
    </row>
  </sheetData>
  <sheetProtection/>
  <mergeCells count="518">
    <mergeCell ref="M153:M154"/>
    <mergeCell ref="N153:N154"/>
    <mergeCell ref="I181:I182"/>
    <mergeCell ref="J181:J182"/>
    <mergeCell ref="W12:W19"/>
    <mergeCell ref="X12:X19"/>
    <mergeCell ref="W20:W33"/>
    <mergeCell ref="X20:X33"/>
    <mergeCell ref="N179:N193"/>
    <mergeCell ref="M179:M193"/>
    <mergeCell ref="I183:I186"/>
    <mergeCell ref="J183:J186"/>
    <mergeCell ref="K183:K186"/>
    <mergeCell ref="J147:J150"/>
    <mergeCell ref="K147:K150"/>
    <mergeCell ref="J155:J156"/>
    <mergeCell ref="K155:K156"/>
    <mergeCell ref="J157:J171"/>
    <mergeCell ref="K157:K171"/>
    <mergeCell ref="I153:I154"/>
    <mergeCell ref="J190:J193"/>
    <mergeCell ref="J153:J154"/>
    <mergeCell ref="K174:K178"/>
    <mergeCell ref="K153:K154"/>
    <mergeCell ref="K181:K182"/>
    <mergeCell ref="K190:K193"/>
    <mergeCell ref="N194:N199"/>
    <mergeCell ref="J25:J33"/>
    <mergeCell ref="K25:K33"/>
    <mergeCell ref="J83:J91"/>
    <mergeCell ref="K83:K91"/>
    <mergeCell ref="J93:J95"/>
    <mergeCell ref="K93:K95"/>
    <mergeCell ref="J137:J138"/>
    <mergeCell ref="K137:K138"/>
    <mergeCell ref="L179:L193"/>
    <mergeCell ref="L194:L199"/>
    <mergeCell ref="N34:N44"/>
    <mergeCell ref="N45:N63"/>
    <mergeCell ref="N64:N82"/>
    <mergeCell ref="N83:N95"/>
    <mergeCell ref="N96:N111"/>
    <mergeCell ref="N112:N115"/>
    <mergeCell ref="N116:N134"/>
    <mergeCell ref="N135:N146"/>
    <mergeCell ref="L116:L134"/>
    <mergeCell ref="L147:L152"/>
    <mergeCell ref="L155:L171"/>
    <mergeCell ref="L172:L173"/>
    <mergeCell ref="L174:L178"/>
    <mergeCell ref="L34:L44"/>
    <mergeCell ref="L45:L63"/>
    <mergeCell ref="L64:L82"/>
    <mergeCell ref="L83:L95"/>
    <mergeCell ref="L96:L111"/>
    <mergeCell ref="L153:L154"/>
    <mergeCell ref="I9:K9"/>
    <mergeCell ref="L12:L19"/>
    <mergeCell ref="N12:N19"/>
    <mergeCell ref="L20:L33"/>
    <mergeCell ref="N20:N33"/>
    <mergeCell ref="M12:M19"/>
    <mergeCell ref="M20:M33"/>
    <mergeCell ref="J15:J19"/>
    <mergeCell ref="K15:K19"/>
    <mergeCell ref="K20:K23"/>
    <mergeCell ref="A1:B4"/>
    <mergeCell ref="L6:AB6"/>
    <mergeCell ref="C1:AA1"/>
    <mergeCell ref="C3:AA3"/>
    <mergeCell ref="C4:AA4"/>
    <mergeCell ref="A5:G5"/>
    <mergeCell ref="AB20:AB33"/>
    <mergeCell ref="V179:V193"/>
    <mergeCell ref="T179:T193"/>
    <mergeCell ref="U179:U193"/>
    <mergeCell ref="AB179:AB193"/>
    <mergeCell ref="T45:T63"/>
    <mergeCell ref="U45:U63"/>
    <mergeCell ref="V45:V63"/>
    <mergeCell ref="AB45:AB63"/>
    <mergeCell ref="T34:T44"/>
    <mergeCell ref="U34:U44"/>
    <mergeCell ref="V34:V44"/>
    <mergeCell ref="AB34:AB44"/>
    <mergeCell ref="T83:T95"/>
    <mergeCell ref="U83:U95"/>
    <mergeCell ref="V83:V95"/>
    <mergeCell ref="AB83:AB95"/>
    <mergeCell ref="T64:T82"/>
    <mergeCell ref="U64:U82"/>
    <mergeCell ref="V64:V82"/>
    <mergeCell ref="AB64:AB82"/>
    <mergeCell ref="T112:T115"/>
    <mergeCell ref="U112:U115"/>
    <mergeCell ref="AB112:AB115"/>
    <mergeCell ref="T96:T111"/>
    <mergeCell ref="U96:U111"/>
    <mergeCell ref="V96:V111"/>
    <mergeCell ref="AB96:AB111"/>
    <mergeCell ref="V112:V115"/>
    <mergeCell ref="W83:W95"/>
    <mergeCell ref="T135:T146"/>
    <mergeCell ref="U135:U146"/>
    <mergeCell ref="V135:V146"/>
    <mergeCell ref="AB135:AB146"/>
    <mergeCell ref="T116:T134"/>
    <mergeCell ref="U116:U134"/>
    <mergeCell ref="V116:V134"/>
    <mergeCell ref="AB116:AB134"/>
    <mergeCell ref="W135:W146"/>
    <mergeCell ref="X135:X146"/>
    <mergeCell ref="U153:U154"/>
    <mergeCell ref="V153:V154"/>
    <mergeCell ref="AB153:AB154"/>
    <mergeCell ref="T147:T152"/>
    <mergeCell ref="U147:U152"/>
    <mergeCell ref="V147:V152"/>
    <mergeCell ref="AB147:AB152"/>
    <mergeCell ref="W147:W152"/>
    <mergeCell ref="X147:X152"/>
    <mergeCell ref="W153:W154"/>
    <mergeCell ref="T172:T173"/>
    <mergeCell ref="U172:U173"/>
    <mergeCell ref="V172:V173"/>
    <mergeCell ref="AB172:AB173"/>
    <mergeCell ref="T155:T171"/>
    <mergeCell ref="U155:U171"/>
    <mergeCell ref="V155:V171"/>
    <mergeCell ref="AB155:AB171"/>
    <mergeCell ref="V174:V178"/>
    <mergeCell ref="AB174:AB178"/>
    <mergeCell ref="T194:T199"/>
    <mergeCell ref="U194:U199"/>
    <mergeCell ref="V194:V199"/>
    <mergeCell ref="AB194:AB199"/>
    <mergeCell ref="W179:W193"/>
    <mergeCell ref="X179:X193"/>
    <mergeCell ref="B137:B138"/>
    <mergeCell ref="F147:F150"/>
    <mergeCell ref="E147:E150"/>
    <mergeCell ref="D147:D150"/>
    <mergeCell ref="C147:C150"/>
    <mergeCell ref="B147:B150"/>
    <mergeCell ref="F139:F146"/>
    <mergeCell ref="F137:F138"/>
    <mergeCell ref="E137:E138"/>
    <mergeCell ref="C137:C138"/>
    <mergeCell ref="AB12:AB19"/>
    <mergeCell ref="A25:A33"/>
    <mergeCell ref="B25:B33"/>
    <mergeCell ref="C25:C33"/>
    <mergeCell ref="D25:D33"/>
    <mergeCell ref="E25:E33"/>
    <mergeCell ref="F25:F33"/>
    <mergeCell ref="T20:T33"/>
    <mergeCell ref="U20:U33"/>
    <mergeCell ref="V20:V33"/>
    <mergeCell ref="G157:G171"/>
    <mergeCell ref="H157:H171"/>
    <mergeCell ref="I157:I171"/>
    <mergeCell ref="G155:G156"/>
    <mergeCell ref="V12:V19"/>
    <mergeCell ref="U12:U19"/>
    <mergeCell ref="T12:T19"/>
    <mergeCell ref="H137:H138"/>
    <mergeCell ref="G137:G138"/>
    <mergeCell ref="T153:T154"/>
    <mergeCell ref="H155:H156"/>
    <mergeCell ref="I83:I91"/>
    <mergeCell ref="I93:I95"/>
    <mergeCell ref="H93:H95"/>
    <mergeCell ref="H120:H134"/>
    <mergeCell ref="I147:I150"/>
    <mergeCell ref="H147:H150"/>
    <mergeCell ref="H83:H91"/>
    <mergeCell ref="I100:I104"/>
    <mergeCell ref="I118:I119"/>
    <mergeCell ref="I172:I173"/>
    <mergeCell ref="J172:J173"/>
    <mergeCell ref="K172:K173"/>
    <mergeCell ref="A212:AB212"/>
    <mergeCell ref="A200:U201"/>
    <mergeCell ref="V200:V201"/>
    <mergeCell ref="J203:L203"/>
    <mergeCell ref="O203:Q203"/>
    <mergeCell ref="T174:T178"/>
    <mergeCell ref="U174:U178"/>
    <mergeCell ref="G46:G51"/>
    <mergeCell ref="H46:H51"/>
    <mergeCell ref="J46:J51"/>
    <mergeCell ref="G174:G178"/>
    <mergeCell ref="H174:H178"/>
    <mergeCell ref="I174:I178"/>
    <mergeCell ref="J174:J178"/>
    <mergeCell ref="G52:G63"/>
    <mergeCell ref="G172:G173"/>
    <mergeCell ref="H172:H173"/>
    <mergeCell ref="T203:AB203"/>
    <mergeCell ref="M194:M199"/>
    <mergeCell ref="K194:K199"/>
    <mergeCell ref="A194:A199"/>
    <mergeCell ref="B194:B199"/>
    <mergeCell ref="C194:C199"/>
    <mergeCell ref="J194:J199"/>
    <mergeCell ref="W194:W199"/>
    <mergeCell ref="X194:X199"/>
    <mergeCell ref="W200:W201"/>
    <mergeCell ref="J208:L208"/>
    <mergeCell ref="O208:Q208"/>
    <mergeCell ref="N147:N152"/>
    <mergeCell ref="M147:M152"/>
    <mergeCell ref="M172:M173"/>
    <mergeCell ref="N172:N173"/>
    <mergeCell ref="M155:M171"/>
    <mergeCell ref="M174:M178"/>
    <mergeCell ref="N174:N178"/>
    <mergeCell ref="N155:N171"/>
    <mergeCell ref="K35:K43"/>
    <mergeCell ref="J71:J82"/>
    <mergeCell ref="M34:M44"/>
    <mergeCell ref="M83:M95"/>
    <mergeCell ref="M96:M111"/>
    <mergeCell ref="M112:M115"/>
    <mergeCell ref="M45:M63"/>
    <mergeCell ref="M64:M82"/>
    <mergeCell ref="L112:L115"/>
    <mergeCell ref="K46:K51"/>
    <mergeCell ref="M116:M134"/>
    <mergeCell ref="M135:M146"/>
    <mergeCell ref="K68:K70"/>
    <mergeCell ref="I68:I70"/>
    <mergeCell ref="J68:J70"/>
    <mergeCell ref="H68:H70"/>
    <mergeCell ref="H71:H82"/>
    <mergeCell ref="I71:I82"/>
    <mergeCell ref="L135:L146"/>
    <mergeCell ref="K71:K82"/>
    <mergeCell ref="J209:K209"/>
    <mergeCell ref="A20:A23"/>
    <mergeCell ref="B20:B23"/>
    <mergeCell ref="C20:C23"/>
    <mergeCell ref="D20:D23"/>
    <mergeCell ref="E20:E23"/>
    <mergeCell ref="F20:F23"/>
    <mergeCell ref="G20:G23"/>
    <mergeCell ref="H20:H23"/>
    <mergeCell ref="J20:J23"/>
    <mergeCell ref="A15:A19"/>
    <mergeCell ref="B15:B19"/>
    <mergeCell ref="C15:C19"/>
    <mergeCell ref="D15:D19"/>
    <mergeCell ref="E15:E19"/>
    <mergeCell ref="F15:F19"/>
    <mergeCell ref="I20:I23"/>
    <mergeCell ref="E155:E156"/>
    <mergeCell ref="D155:D156"/>
    <mergeCell ref="C155:C156"/>
    <mergeCell ref="B155:B156"/>
    <mergeCell ref="G35:G43"/>
    <mergeCell ref="B52:B63"/>
    <mergeCell ref="C52:C63"/>
    <mergeCell ref="D52:D63"/>
    <mergeCell ref="I35:I43"/>
    <mergeCell ref="I15:I19"/>
    <mergeCell ref="H15:H19"/>
    <mergeCell ref="A52:A63"/>
    <mergeCell ref="I46:I51"/>
    <mergeCell ref="I155:I156"/>
    <mergeCell ref="F35:F43"/>
    <mergeCell ref="A46:A51"/>
    <mergeCell ref="H35:H43"/>
    <mergeCell ref="A35:A43"/>
    <mergeCell ref="G15:G19"/>
    <mergeCell ref="J35:J43"/>
    <mergeCell ref="B35:B43"/>
    <mergeCell ref="C35:C43"/>
    <mergeCell ref="D35:D43"/>
    <mergeCell ref="E35:E43"/>
    <mergeCell ref="B46:B51"/>
    <mergeCell ref="C46:C51"/>
    <mergeCell ref="D46:D51"/>
    <mergeCell ref="E46:E51"/>
    <mergeCell ref="F46:F51"/>
    <mergeCell ref="E52:E63"/>
    <mergeCell ref="F52:F63"/>
    <mergeCell ref="J52:J63"/>
    <mergeCell ref="K52:K63"/>
    <mergeCell ref="I64:I66"/>
    <mergeCell ref="J64:J66"/>
    <mergeCell ref="K64:K66"/>
    <mergeCell ref="G64:G66"/>
    <mergeCell ref="H64:H66"/>
    <mergeCell ref="H52:H63"/>
    <mergeCell ref="I52:I63"/>
    <mergeCell ref="E68:E70"/>
    <mergeCell ref="F68:F70"/>
    <mergeCell ref="G68:G70"/>
    <mergeCell ref="B68:B70"/>
    <mergeCell ref="A64:A66"/>
    <mergeCell ref="B64:B66"/>
    <mergeCell ref="C64:C66"/>
    <mergeCell ref="D64:D66"/>
    <mergeCell ref="E64:E66"/>
    <mergeCell ref="F64:F66"/>
    <mergeCell ref="A71:A82"/>
    <mergeCell ref="B71:B82"/>
    <mergeCell ref="C71:C82"/>
    <mergeCell ref="D71:D82"/>
    <mergeCell ref="C68:C70"/>
    <mergeCell ref="D68:D70"/>
    <mergeCell ref="C83:C91"/>
    <mergeCell ref="D83:D91"/>
    <mergeCell ref="E83:E91"/>
    <mergeCell ref="F83:F91"/>
    <mergeCell ref="G71:G82"/>
    <mergeCell ref="F71:F82"/>
    <mergeCell ref="E71:E82"/>
    <mergeCell ref="A83:A91"/>
    <mergeCell ref="B83:B91"/>
    <mergeCell ref="G93:G95"/>
    <mergeCell ref="B93:B95"/>
    <mergeCell ref="C93:C95"/>
    <mergeCell ref="D93:D95"/>
    <mergeCell ref="E93:E95"/>
    <mergeCell ref="F93:F95"/>
    <mergeCell ref="A93:A95"/>
    <mergeCell ref="G83:G91"/>
    <mergeCell ref="K96:K99"/>
    <mergeCell ref="K100:K104"/>
    <mergeCell ref="A96:A99"/>
    <mergeCell ref="B96:B99"/>
    <mergeCell ref="C96:C99"/>
    <mergeCell ref="D96:D99"/>
    <mergeCell ref="E96:E99"/>
    <mergeCell ref="F96:F99"/>
    <mergeCell ref="G100:G104"/>
    <mergeCell ref="H100:H104"/>
    <mergeCell ref="J100:J104"/>
    <mergeCell ref="G96:G99"/>
    <mergeCell ref="H96:H99"/>
    <mergeCell ref="I96:I99"/>
    <mergeCell ref="J96:J99"/>
    <mergeCell ref="J105:J111"/>
    <mergeCell ref="A100:A104"/>
    <mergeCell ref="B100:B104"/>
    <mergeCell ref="C100:C104"/>
    <mergeCell ref="D100:D104"/>
    <mergeCell ref="B105:B111"/>
    <mergeCell ref="C105:C111"/>
    <mergeCell ref="D105:D111"/>
    <mergeCell ref="E100:E104"/>
    <mergeCell ref="F100:F104"/>
    <mergeCell ref="A105:A111"/>
    <mergeCell ref="K114:K115"/>
    <mergeCell ref="J114:J115"/>
    <mergeCell ref="I114:I115"/>
    <mergeCell ref="H114:H115"/>
    <mergeCell ref="A114:A115"/>
    <mergeCell ref="B114:B115"/>
    <mergeCell ref="C114:C115"/>
    <mergeCell ref="D114:D115"/>
    <mergeCell ref="E105:E111"/>
    <mergeCell ref="G118:G119"/>
    <mergeCell ref="H118:H119"/>
    <mergeCell ref="E114:E115"/>
    <mergeCell ref="F114:F115"/>
    <mergeCell ref="G114:G115"/>
    <mergeCell ref="F118:F119"/>
    <mergeCell ref="K105:K111"/>
    <mergeCell ref="F105:F111"/>
    <mergeCell ref="G105:G111"/>
    <mergeCell ref="H105:H111"/>
    <mergeCell ref="I105:I111"/>
    <mergeCell ref="A118:A119"/>
    <mergeCell ref="B118:B119"/>
    <mergeCell ref="C118:C119"/>
    <mergeCell ref="D118:D119"/>
    <mergeCell ref="E118:E119"/>
    <mergeCell ref="K118:K119"/>
    <mergeCell ref="B120:B134"/>
    <mergeCell ref="A120:A134"/>
    <mergeCell ref="C120:C134"/>
    <mergeCell ref="D120:D134"/>
    <mergeCell ref="E120:E134"/>
    <mergeCell ref="F120:F134"/>
    <mergeCell ref="G120:G134"/>
    <mergeCell ref="I120:I134"/>
    <mergeCell ref="K120:K134"/>
    <mergeCell ref="C135:C136"/>
    <mergeCell ref="D135:D136"/>
    <mergeCell ref="E135:E136"/>
    <mergeCell ref="F135:F136"/>
    <mergeCell ref="J118:J119"/>
    <mergeCell ref="J120:J134"/>
    <mergeCell ref="G135:G136"/>
    <mergeCell ref="J135:J136"/>
    <mergeCell ref="H135:H136"/>
    <mergeCell ref="I139:I146"/>
    <mergeCell ref="J139:J146"/>
    <mergeCell ref="K139:K146"/>
    <mergeCell ref="A135:A136"/>
    <mergeCell ref="F153:F154"/>
    <mergeCell ref="G147:G150"/>
    <mergeCell ref="D137:D138"/>
    <mergeCell ref="K135:K136"/>
    <mergeCell ref="A139:A146"/>
    <mergeCell ref="B135:B136"/>
    <mergeCell ref="C139:C146"/>
    <mergeCell ref="D139:D146"/>
    <mergeCell ref="G139:G146"/>
    <mergeCell ref="H139:H146"/>
    <mergeCell ref="A153:A154"/>
    <mergeCell ref="B153:B154"/>
    <mergeCell ref="C153:C154"/>
    <mergeCell ref="D153:D154"/>
    <mergeCell ref="E153:E154"/>
    <mergeCell ref="A147:A150"/>
    <mergeCell ref="E139:E146"/>
    <mergeCell ref="F155:F156"/>
    <mergeCell ref="A157:A171"/>
    <mergeCell ref="B157:B171"/>
    <mergeCell ref="C157:C171"/>
    <mergeCell ref="D157:D171"/>
    <mergeCell ref="E157:E171"/>
    <mergeCell ref="F157:F171"/>
    <mergeCell ref="A155:A156"/>
    <mergeCell ref="B139:B146"/>
    <mergeCell ref="G153:G154"/>
    <mergeCell ref="H153:H154"/>
    <mergeCell ref="D187:D193"/>
    <mergeCell ref="H194:H199"/>
    <mergeCell ref="I25:I33"/>
    <mergeCell ref="H25:H33"/>
    <mergeCell ref="G25:G33"/>
    <mergeCell ref="I137:I138"/>
    <mergeCell ref="E179:E186"/>
    <mergeCell ref="D179:D186"/>
    <mergeCell ref="F179:F186"/>
    <mergeCell ref="I135:I136"/>
    <mergeCell ref="E194:E199"/>
    <mergeCell ref="E187:E193"/>
    <mergeCell ref="F187:F193"/>
    <mergeCell ref="A179:A186"/>
    <mergeCell ref="C179:C186"/>
    <mergeCell ref="F194:F199"/>
    <mergeCell ref="G194:G199"/>
    <mergeCell ref="G187:G193"/>
    <mergeCell ref="I190:I193"/>
    <mergeCell ref="A137:A138"/>
    <mergeCell ref="I194:I199"/>
    <mergeCell ref="H187:H193"/>
    <mergeCell ref="G179:G186"/>
    <mergeCell ref="H179:H186"/>
    <mergeCell ref="B179:B186"/>
    <mergeCell ref="D194:D199"/>
    <mergeCell ref="A187:A193"/>
    <mergeCell ref="B187:B193"/>
    <mergeCell ref="C187:C193"/>
    <mergeCell ref="H5:M5"/>
    <mergeCell ref="N5:AB5"/>
    <mergeCell ref="A6:J6"/>
    <mergeCell ref="R8:S8"/>
    <mergeCell ref="T8:X8"/>
    <mergeCell ref="Y8:Z8"/>
    <mergeCell ref="A7:G7"/>
    <mergeCell ref="A8:K8"/>
    <mergeCell ref="L8:N8"/>
    <mergeCell ref="O8:Q8"/>
    <mergeCell ref="A9:A11"/>
    <mergeCell ref="B9:B11"/>
    <mergeCell ref="C9:C11"/>
    <mergeCell ref="G9:G11"/>
    <mergeCell ref="H9:H11"/>
    <mergeCell ref="D10:D11"/>
    <mergeCell ref="E10:E11"/>
    <mergeCell ref="F10:F11"/>
    <mergeCell ref="D9:F9"/>
    <mergeCell ref="I10:I11"/>
    <mergeCell ref="J10:J11"/>
    <mergeCell ref="K10:K11"/>
    <mergeCell ref="L10:L11"/>
    <mergeCell ref="M10:M11"/>
    <mergeCell ref="N10:N11"/>
    <mergeCell ref="O10:O11"/>
    <mergeCell ref="P10:P11"/>
    <mergeCell ref="Q10:Q11"/>
    <mergeCell ref="R10:R11"/>
    <mergeCell ref="T10:T11"/>
    <mergeCell ref="U10:U11"/>
    <mergeCell ref="V10:V11"/>
    <mergeCell ref="W10:W11"/>
    <mergeCell ref="Y10:Y11"/>
    <mergeCell ref="Z10:Z11"/>
    <mergeCell ref="AA10:AA11"/>
    <mergeCell ref="AB10:AB11"/>
    <mergeCell ref="W34:W44"/>
    <mergeCell ref="X34:X44"/>
    <mergeCell ref="W45:W63"/>
    <mergeCell ref="X45:X63"/>
    <mergeCell ref="W64:W82"/>
    <mergeCell ref="X64:X82"/>
    <mergeCell ref="X83:X95"/>
    <mergeCell ref="W96:W111"/>
    <mergeCell ref="X96:X111"/>
    <mergeCell ref="W112:W115"/>
    <mergeCell ref="X112:X115"/>
    <mergeCell ref="W116:W134"/>
    <mergeCell ref="X116:X134"/>
    <mergeCell ref="X200:X201"/>
    <mergeCell ref="Y200:AB201"/>
    <mergeCell ref="X153:X154"/>
    <mergeCell ref="W155:W171"/>
    <mergeCell ref="X155:X171"/>
    <mergeCell ref="W172:W173"/>
    <mergeCell ref="X172:X173"/>
    <mergeCell ref="W174:W178"/>
    <mergeCell ref="X174:X178"/>
  </mergeCells>
  <conditionalFormatting sqref="S12:S199">
    <cfRule type="colorScale" priority="5" dxfId="0">
      <colorScale>
        <cfvo type="percent" val="0"/>
        <cfvo type="percent" val="50"/>
        <cfvo type="percent" val="100"/>
        <color rgb="FFFF0000"/>
        <color rgb="FFFFFF00"/>
        <color rgb="FF92D050"/>
      </colorScale>
    </cfRule>
    <cfRule type="colorScale" priority="2" dxfId="0">
      <colorScale>
        <cfvo type="percent" val="0"/>
        <cfvo type="percent" val="50"/>
        <cfvo type="percent" val="100"/>
        <color rgb="FFFF0000"/>
        <color rgb="FFFFFF00"/>
        <color rgb="FF92D050"/>
      </colorScale>
    </cfRule>
  </conditionalFormatting>
  <conditionalFormatting sqref="X12:X199">
    <cfRule type="colorScale" priority="3" dxfId="0">
      <colorScale>
        <cfvo type="percent" val="0"/>
        <cfvo type="percent" val="50"/>
        <cfvo type="percent" val="100"/>
        <color rgb="FFFF0000"/>
        <color rgb="FFFFFF00"/>
        <color rgb="FF92D050"/>
      </colorScale>
    </cfRule>
    <cfRule type="colorScale" priority="1" dxfId="0">
      <colorScale>
        <cfvo type="percent" val="0"/>
        <cfvo type="percent" val="50"/>
        <cfvo type="percent" val="100"/>
        <color rgb="FFFF0000"/>
        <color rgb="FFFFFF00"/>
        <color rgb="FF92D050"/>
      </colorScale>
    </cfRule>
  </conditionalFormatting>
  <printOptions horizontalCentered="1"/>
  <pageMargins left="1.299212598425197" right="0.2362204724409449" top="0.7480314960629921" bottom="0.7480314960629921" header="0.31496062992125984" footer="0.31496062992125984"/>
  <pageSetup fitToHeight="0" fitToWidth="1" horizontalDpi="600" verticalDpi="600" orientation="landscape" paperSize="5" scale="22" r:id="rId4"/>
  <rowBreaks count="5" manualBreakCount="5">
    <brk id="44" max="20" man="1"/>
    <brk id="82" max="20" man="1"/>
    <brk id="115" max="20" man="1"/>
    <brk id="156" max="20" man="1"/>
    <brk id="178" max="20" man="1"/>
  </rowBreaks>
  <colBreaks count="1" manualBreakCount="1">
    <brk id="21" max="212"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Clemencia</cp:lastModifiedBy>
  <cp:lastPrinted>2020-10-27T20:47:49Z</cp:lastPrinted>
  <dcterms:created xsi:type="dcterms:W3CDTF">2012-06-01T17:13:38Z</dcterms:created>
  <dcterms:modified xsi:type="dcterms:W3CDTF">2021-02-14T20:10:10Z</dcterms:modified>
  <cp:category/>
  <cp:version/>
  <cp:contentType/>
  <cp:contentStatus/>
</cp:coreProperties>
</file>